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comments13.xml" ContentType="application/vnd.openxmlformats-officedocument.spreadsheetml.comments+xml"/>
  <Override PartName="/xl/drawings/drawing17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JUN 2022\"/>
    </mc:Choice>
  </mc:AlternateContent>
  <xr:revisionPtr revIDLastSave="0" documentId="13_ncr:1_{5D3A3013-F4C1-4145-B60F-619EE27DFF6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ENU" sheetId="1" r:id="rId1"/>
    <sheet name="CIT" sheetId="2" r:id="rId2"/>
    <sheet name="CV1" sheetId="3" r:id="rId3"/>
    <sheet name="Sheet3" sheetId="4" state="hidden" r:id="rId4"/>
    <sheet name="CV2" sheetId="5" r:id="rId5"/>
    <sheet name="CV3" sheetId="6" r:id="rId6"/>
    <sheet name="CV5" sheetId="7" r:id="rId7"/>
    <sheet name="CVX1-QVS" sheetId="8" r:id="rId8"/>
    <sheet name="CHL" sheetId="9" r:id="rId9"/>
    <sheet name="CKI" sheetId="10" r:id="rId10"/>
    <sheet name="KTX1" sheetId="11" r:id="rId11"/>
    <sheet name="KTX6" sheetId="12" state="hidden" r:id="rId12"/>
    <sheet name="THX" sheetId="13" r:id="rId13"/>
    <sheet name="Port Klang West" sheetId="14" r:id="rId14"/>
    <sheet name="Jakarta (Direct)" sheetId="15" r:id="rId15"/>
    <sheet name="YANGON (AWPT)" sheetId="16" r:id="rId16"/>
    <sheet name="Sheet2" sheetId="18" state="hidden" r:id="rId17"/>
    <sheet name="Yangon (MIP &amp; MITT)" sheetId="17" state="hidden" r:id="rId18"/>
    <sheet name="INDONESIA via PKL, SGP" sheetId="19" r:id="rId19"/>
    <sheet name="PHILIPPINES" sheetId="20" r:id="rId20"/>
    <sheet name="MALAYSIA via PKG, SGP" sheetId="21" r:id="rId21"/>
    <sheet name="Sheet1" sheetId="22" state="hidden" r:id="rId22"/>
    <sheet name="Chittagong via PKG, SGP" sheetId="23" r:id="rId23"/>
    <sheet name="India via  PKG, SGP" sheetId="24" r:id="rId24"/>
  </sheets>
  <definedNames>
    <definedName name="_xlnm._FilterDatabase" localSheetId="8" hidden="1">CHL!$A$9:$J$9</definedName>
    <definedName name="_xlnm._FilterDatabase" localSheetId="23" hidden="1">'India via  PKG, SGP'!#REF!</definedName>
    <definedName name="_xlnm._FilterDatabase" localSheetId="10" hidden="1">'KTX1'!#REF!</definedName>
    <definedName name="_xlnm._FilterDatabase" localSheetId="11" hidden="1">'KTX6'!#REF!</definedName>
    <definedName name="_xlnm._FilterDatabase" localSheetId="0" hidden="1">MENU!#REF!</definedName>
    <definedName name="Z_035FD7B7_E407_47C6_82D2_F16A7036DEE3_.wvu.FilterData" localSheetId="8" hidden="1">CHL!$A$9:$J$9</definedName>
    <definedName name="Z_035FD7B7_E407_47C6_82D2_F16A7036DEE3_.wvu.Rows" localSheetId="4" hidden="1">'CV2'!$38:$49</definedName>
    <definedName name="Z_23D6460C_E645_4432_B260_E5EED77E92F3_.wvu.Cols" localSheetId="0" hidden="1">MENU!$J:$J</definedName>
    <definedName name="Z_23D6460C_E645_4432_B260_E5EED77E92F3_.wvu.FilterData" localSheetId="8" hidden="1">CHL!$A$9:$J$9</definedName>
    <definedName name="Z_23D6460C_E645_4432_B260_E5EED77E92F3_.wvu.PrintArea" localSheetId="22" hidden="1">'Chittagong via PKG, SGP'!$A$1:$J$61</definedName>
    <definedName name="Z_23D6460C_E645_4432_B260_E5EED77E92F3_.wvu.PrintArea" localSheetId="9" hidden="1">CKI!$A$1:$I$26</definedName>
    <definedName name="Z_23D6460C_E645_4432_B260_E5EED77E92F3_.wvu.PrintArea" localSheetId="2" hidden="1">'CV1'!$A$1:$G$26</definedName>
    <definedName name="Z_23D6460C_E645_4432_B260_E5EED77E92F3_.wvu.PrintArea" localSheetId="4" hidden="1">'CV2'!$A$1:$F$71</definedName>
    <definedName name="Z_23D6460C_E645_4432_B260_E5EED77E92F3_.wvu.PrintArea" localSheetId="6" hidden="1">'CV5'!$A$1:$G$28</definedName>
    <definedName name="Z_23D6460C_E645_4432_B260_E5EED77E92F3_.wvu.PrintArea" localSheetId="7" hidden="1">'CVX1-QVS'!$A$1:$E$68</definedName>
    <definedName name="Z_23D6460C_E645_4432_B260_E5EED77E92F3_.wvu.PrintArea" localSheetId="23" hidden="1">'India via  PKG, SGP'!$A$1:$M$120</definedName>
    <definedName name="Z_23D6460C_E645_4432_B260_E5EED77E92F3_.wvu.PrintArea" localSheetId="13" hidden="1">'Port Klang West'!$A$1:$D$38</definedName>
    <definedName name="Z_23D6460C_E645_4432_B260_E5EED77E92F3_.wvu.PrintArea" localSheetId="12" hidden="1">THX!$A$1:$H$46</definedName>
    <definedName name="Z_23D6460C_E645_4432_B260_E5EED77E92F3_.wvu.PrintArea" localSheetId="15" hidden="1">'YANGON (AWPT)'!$A$1:$I$78</definedName>
    <definedName name="Z_23D6460C_E645_4432_B260_E5EED77E92F3_.wvu.PrintArea" localSheetId="17" hidden="1">'Yangon (MIP &amp; MITT)'!$A$1:$I$48</definedName>
    <definedName name="Z_31B68A70_C7DD_4FAB_BB9E_F8C3E90103F5_.wvu.Cols" localSheetId="0" hidden="1">MENU!$J:$J</definedName>
    <definedName name="Z_31B68A70_C7DD_4FAB_BB9E_F8C3E90103F5_.wvu.FilterData" localSheetId="8" hidden="1">CHL!$A$9:$J$9</definedName>
    <definedName name="Z_31B68A70_C7DD_4FAB_BB9E_F8C3E90103F5_.wvu.FilterData" localSheetId="10" hidden="1">'KTX1'!#REF!</definedName>
    <definedName name="Z_31B68A70_C7DD_4FAB_BB9E_F8C3E90103F5_.wvu.FilterData" localSheetId="11" hidden="1">'KTX6'!#REF!</definedName>
    <definedName name="Z_31B68A70_C7DD_4FAB_BB9E_F8C3E90103F5_.wvu.PrintArea" localSheetId="22" hidden="1">'Chittagong via PKG, SGP'!$A$1:$J$61</definedName>
    <definedName name="Z_31B68A70_C7DD_4FAB_BB9E_F8C3E90103F5_.wvu.PrintArea" localSheetId="9" hidden="1">CKI!$A$1:$I$26</definedName>
    <definedName name="Z_31B68A70_C7DD_4FAB_BB9E_F8C3E90103F5_.wvu.PrintArea" localSheetId="2" hidden="1">'CV1'!$A$1:$G$26</definedName>
    <definedName name="Z_31B68A70_C7DD_4FAB_BB9E_F8C3E90103F5_.wvu.PrintArea" localSheetId="4" hidden="1">'CV2'!$A$1:$F$71</definedName>
    <definedName name="Z_31B68A70_C7DD_4FAB_BB9E_F8C3E90103F5_.wvu.PrintArea" localSheetId="6" hidden="1">'CV5'!$A$1:$G$28</definedName>
    <definedName name="Z_31B68A70_C7DD_4FAB_BB9E_F8C3E90103F5_.wvu.PrintArea" localSheetId="7" hidden="1">'CVX1-QVS'!$A$1:$E$68</definedName>
    <definedName name="Z_31B68A70_C7DD_4FAB_BB9E_F8C3E90103F5_.wvu.PrintArea" localSheetId="23" hidden="1">'India via  PKG, SGP'!$A$1:$M$120</definedName>
    <definedName name="Z_31B68A70_C7DD_4FAB_BB9E_F8C3E90103F5_.wvu.PrintArea" localSheetId="13" hidden="1">'Port Klang West'!$A$1:$D$38</definedName>
    <definedName name="Z_31B68A70_C7DD_4FAB_BB9E_F8C3E90103F5_.wvu.PrintArea" localSheetId="12" hidden="1">THX!$A$1:$H$46</definedName>
    <definedName name="Z_31B68A70_C7DD_4FAB_BB9E_F8C3E90103F5_.wvu.PrintArea" localSheetId="15" hidden="1">'YANGON (AWPT)'!$A$1:$I$78</definedName>
    <definedName name="Z_31B68A70_C7DD_4FAB_BB9E_F8C3E90103F5_.wvu.PrintArea" localSheetId="17" hidden="1">'Yangon (MIP &amp; MITT)'!$A$1:$I$48</definedName>
    <definedName name="Z_36EED012_CDEF_4DC1_8A77_CC61E5DDA9AF_.wvu.FilterData" localSheetId="8" hidden="1">CHL!$A$9:$J$9</definedName>
    <definedName name="Z_3DA74F3E_F145_470D_BDA0_4288A858AFDF_.wvu.FilterData" localSheetId="8" hidden="1">CHL!$A$9:$J$9</definedName>
    <definedName name="Z_3E9A2BAE_164D_47A0_8104_C7D4E0A4EAEF_.wvu.FilterData" localSheetId="8" hidden="1">CHL!$A$9:$J$9</definedName>
    <definedName name="Z_4BAB3EE4_9C54_4B90_B433_C200B8083694_.wvu.FilterData" localSheetId="8" hidden="1">CHL!$A$9:$J$9</definedName>
    <definedName name="Z_6D779134_8889_443F_9ACA_8D735092180D_.wvu.FilterData" localSheetId="8" hidden="1">CHL!$A$9:$J$9</definedName>
    <definedName name="Z_77C6715E_78A8_45AF_BBE5_55C648F3FD39_.wvu.FilterData" localSheetId="8" hidden="1">CHL!$A$9:$J$9</definedName>
    <definedName name="Z_84961B56_497C_43F0_A7D1_C91E9F82D88E_.wvu.Cols" localSheetId="0" hidden="1">MENU!$J:$J</definedName>
    <definedName name="Z_84961B56_497C_43F0_A7D1_C91E9F82D88E_.wvu.FilterData" localSheetId="8" hidden="1">CHL!$A$9:$J$9</definedName>
    <definedName name="Z_84961B56_497C_43F0_A7D1_C91E9F82D88E_.wvu.FilterData" localSheetId="10" hidden="1">'KTX1'!#REF!</definedName>
    <definedName name="Z_84961B56_497C_43F0_A7D1_C91E9F82D88E_.wvu.FilterData" localSheetId="11" hidden="1">'KTX6'!#REF!</definedName>
    <definedName name="Z_84961B56_497C_43F0_A7D1_C91E9F82D88E_.wvu.PrintArea" localSheetId="22" hidden="1">'Chittagong via PKG, SGP'!$A$1:$J$61</definedName>
    <definedName name="Z_84961B56_497C_43F0_A7D1_C91E9F82D88E_.wvu.PrintArea" localSheetId="9" hidden="1">CKI!$A$1:$I$26</definedName>
    <definedName name="Z_84961B56_497C_43F0_A7D1_C91E9F82D88E_.wvu.PrintArea" localSheetId="2" hidden="1">'CV1'!$A$1:$G$26</definedName>
    <definedName name="Z_84961B56_497C_43F0_A7D1_C91E9F82D88E_.wvu.PrintArea" localSheetId="4" hidden="1">'CV2'!$A$1:$F$71</definedName>
    <definedName name="Z_84961B56_497C_43F0_A7D1_C91E9F82D88E_.wvu.PrintArea" localSheetId="6" hidden="1">'CV5'!$A$1:$G$28</definedName>
    <definedName name="Z_84961B56_497C_43F0_A7D1_C91E9F82D88E_.wvu.PrintArea" localSheetId="7" hidden="1">'CVX1-QVS'!$A$1:$E$68</definedName>
    <definedName name="Z_84961B56_497C_43F0_A7D1_C91E9F82D88E_.wvu.PrintArea" localSheetId="23" hidden="1">'India via  PKG, SGP'!$A$1:$M$120</definedName>
    <definedName name="Z_84961B56_497C_43F0_A7D1_C91E9F82D88E_.wvu.PrintArea" localSheetId="13" hidden="1">'Port Klang West'!$A$1:$D$38</definedName>
    <definedName name="Z_84961B56_497C_43F0_A7D1_C91E9F82D88E_.wvu.PrintArea" localSheetId="12" hidden="1">THX!$A$1:$H$46</definedName>
    <definedName name="Z_84961B56_497C_43F0_A7D1_C91E9F82D88E_.wvu.PrintArea" localSheetId="15" hidden="1">'YANGON (AWPT)'!$A$1:$I$78</definedName>
    <definedName name="Z_84961B56_497C_43F0_A7D1_C91E9F82D88E_.wvu.PrintArea" localSheetId="17" hidden="1">'Yangon (MIP &amp; MITT)'!$A$1:$I$48</definedName>
    <definedName name="Z_88931C49_9137_4FED_AEBA_55DC84EE773E_.wvu.FilterData" localSheetId="8" hidden="1">CHL!$A$9:$J$9</definedName>
    <definedName name="Z_8E2DF192_20FD_40DB_8385_493ED9B1C2BF_.wvu.FilterData" localSheetId="8" hidden="1">CHL!$A$9:$J$9</definedName>
    <definedName name="Z_93A7AE30_CF2C_4CF1_930B_9425B5F5817D_.wvu.FilterData" localSheetId="8" hidden="1">CHL!$A$9:$J$9</definedName>
    <definedName name="Z_A0571078_F8D9_4419_99DA_CC05A0A8884F_.wvu.FilterData" localSheetId="8" hidden="1">CHL!$A$9:$J$9</definedName>
    <definedName name="Z_A19513BB_5FDF_4F9A_AF9E_4B524DC2F6D6_.wvu.FilterData" localSheetId="8" hidden="1">CHL!$A$9:$J$9</definedName>
    <definedName name="Z_B9C309E4_7299_4CD5_AAAB_CF9542D1540F_.wvu.FilterData" localSheetId="8" hidden="1">CHL!$A$9:$J$9</definedName>
    <definedName name="Z_C00304E5_BAC8_4C34_B3D2_AD7EACE0CB92_.wvu.FilterData" localSheetId="8" hidden="1">CHL!$A$9:$J$9</definedName>
    <definedName name="Z_C6EA2456_9077_41F6_8AD1_2B98609E6968_.wvu.FilterData" localSheetId="8" hidden="1">CHL!$A$9:$J$9</definedName>
    <definedName name="Z_CEA7FD87_719A_426A_B06E_9D4E99783EED_.wvu.FilterData" localSheetId="8" hidden="1">CHL!$A$9:$J$9</definedName>
    <definedName name="Z_D73C7D54_4891_4237_9750_225D2462AB34_.wvu.FilterData" localSheetId="8" hidden="1">CHL!$A$9:$J$9</definedName>
    <definedName name="Z_D73C7D54_4891_4237_9750_225D2462AB34_.wvu.Rows" localSheetId="7" hidden="1">'CVX1-QVS'!$11:$11,'CVX1-QVS'!$13:$13</definedName>
    <definedName name="Z_D7835D66_B13D_4A90_85BF_DC3ACE120431_.wvu.FilterData" localSheetId="8" hidden="1">CHL!$A$9:$J$9</definedName>
    <definedName name="Z_DB8C7FDF_A076_429E_9C69_19F5346810D2_.wvu.FilterData" localSheetId="8" hidden="1">CHL!$A$9:$J$9</definedName>
  </definedNames>
  <calcPr calcId="191029"/>
  <customWorkbookViews>
    <customWorkbookView name="Vu Bich Ngoc (VN) - Personal View" guid="{035FD7B7-E407-47C6-82D2-F16A7036DEE3}" mergeInterval="0" personalView="1" maximized="1" xWindow="-8" yWindow="-8" windowWidth="1936" windowHeight="1056" activeSheetId="9"/>
    <customWorkbookView name="ntlinh - Personal View" guid="{D73C7D54-4891-4237-9750-225D2462AB34}" mergeInterval="0" personalView="1" maximized="1" xWindow="-11" yWindow="-11" windowWidth="2182" windowHeight="1402" activeSheetId="8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go My Nhi - Personal View" guid="{C6EA2456-9077-41F6-8AD1-2B98609E6968}" mergeInterval="0" personalView="1" maximized="1" xWindow="-9" yWindow="-9" windowWidth="1938" windowHeight="1048" activeSheetId="3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Truong Thi Huynh Nhu (VN) - Personal View" guid="{4BAB3EE4-9C54-4B90-B433-C200B8083694}" personalView="1" maximized="1" xWindow="-8" yWindow="-8" windowWidth="1936" windowHeight="1056" activeSheetId="1"/>
    <customWorkbookView name="Cosco02 - Personal View" guid="{A0571078-F8D9-4419-99DA-CC05A0A8884F}" personalView="1" maximized="1" xWindow="1" yWindow="1" windowWidth="1440" windowHeight="670" activeSheetId="1"/>
    <customWorkbookView name="tcvan - Personal View" guid="{23D6460C-E645-4432-B260-E5EED77E92F3}" personalView="1" maximized="1" xWindow="1" yWindow="1" windowWidth="1916" windowHeight="850" activeSheetId="11"/>
    <customWorkbookView name="ndthuy - Personal View" guid="{CEA7FD87-719A-426A-B06E-9D4E99783EED}" personalView="1" maximized="1" xWindow="-8" yWindow="-8" windowWidth="1936" windowHeight="1056" activeSheetId="13"/>
    <customWorkbookView name="Admin - Personal View" guid="{88931C49-9137-4FED-AEBA-55DC84EE773E}" personalView="1" maximized="1" xWindow="-8" yWindow="-8" windowWidth="1936" windowHeight="1056" activeSheetId="9"/>
    <customWorkbookView name="hvkhanh - Personal View" guid="{D7835D66-B13D-4A90-85BF-DC3ACE120431}" personalView="1" maximized="1" xWindow="-8" yWindow="-8" windowWidth="1936" windowHeight="1056" activeSheetId="14"/>
    <customWorkbookView name="Nguyen Thi Loan (VN) - Personal View" guid="{93A7AE30-CF2C-4CF1-930B-9425B5F5817D}" personalView="1" maximized="1" xWindow="-8" yWindow="-8" windowWidth="1936" windowHeight="1056" activeSheetId="6"/>
    <customWorkbookView name="Nguyen Thi Diem Thuy (VN) - Personal View" guid="{C00304E5-BAC8-4C34-B3D2-AD7EACE0CB92}" personalView="1" maximized="1" xWindow="-8" yWindow="-8" windowWidth="1936" windowHeight="1056" activeSheetId="8"/>
    <customWorkbookView name="nttruc - Personal View" guid="{B9C309E4-7299-4CD5-AAAB-CF9542D1540F}" personalView="1" maximized="1" xWindow="-8" yWindow="-8" windowWidth="1936" windowHeight="1056" activeSheetId="10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thinh - Personal View" guid="{3DA74F3E-F145-470D-BDA0-4288A858AFDF}" mergeInterval="0" personalView="1" maximized="1" xWindow="-8" yWindow="-8" windowWidth="1382" windowHeight="744" activeSheetId="16"/>
    <customWorkbookView name="Le Trong Duc (VN) - Personal View" guid="{8E2DF192-20FD-40DB-8385-493ED9B1C2BF}" mergeInterval="0" personalView="1" maximized="1" xWindow="-8" yWindow="-8" windowWidth="1936" windowHeight="1056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9" l="1"/>
  <c r="H30" i="13"/>
  <c r="I31" i="13"/>
  <c r="F31" i="13"/>
  <c r="D30" i="13"/>
  <c r="F11" i="15"/>
  <c r="E12" i="15"/>
  <c r="E10" i="15"/>
  <c r="C11" i="15"/>
  <c r="C12" i="15" s="1"/>
  <c r="D10" i="15"/>
  <c r="C10" i="15"/>
  <c r="D12" i="15" l="1"/>
  <c r="C13" i="15"/>
  <c r="F13" i="15" s="1"/>
  <c r="D11" i="15"/>
  <c r="C25" i="14"/>
  <c r="D25" i="14" s="1"/>
  <c r="D24" i="14"/>
  <c r="C11" i="14"/>
  <c r="D10" i="11"/>
  <c r="C14" i="15" l="1"/>
  <c r="D13" i="15"/>
  <c r="D14" i="15" l="1"/>
  <c r="E14" i="15"/>
  <c r="B47" i="16" l="1"/>
  <c r="A47" i="16"/>
  <c r="B61" i="16" l="1"/>
  <c r="A61" i="16"/>
  <c r="B57" i="16"/>
  <c r="A57" i="16"/>
  <c r="B53" i="16"/>
  <c r="A53" i="16"/>
  <c r="B49" i="16"/>
  <c r="A49" i="16"/>
  <c r="B45" i="16"/>
  <c r="A45" i="16"/>
  <c r="D41" i="16"/>
  <c r="B41" i="16"/>
  <c r="A41" i="16"/>
  <c r="D11" i="14" l="1"/>
  <c r="A39" i="16"/>
  <c r="E41" i="8"/>
  <c r="D41" i="8"/>
  <c r="C12" i="8"/>
  <c r="C55" i="5"/>
  <c r="H12" i="8" l="1"/>
  <c r="E12" i="8"/>
  <c r="D12" i="8"/>
  <c r="G12" i="8"/>
  <c r="C56" i="5"/>
  <c r="C13" i="8"/>
  <c r="A81" i="24"/>
  <c r="B81" i="24"/>
  <c r="D13" i="8" l="1"/>
  <c r="E13" i="8"/>
  <c r="G13" i="8"/>
  <c r="H13" i="8"/>
  <c r="C57" i="5"/>
  <c r="E56" i="5"/>
  <c r="C14" i="8"/>
  <c r="B93" i="24"/>
  <c r="F57" i="5" l="1"/>
  <c r="E57" i="5"/>
  <c r="D14" i="8"/>
  <c r="E14" i="8"/>
  <c r="H14" i="8"/>
  <c r="G14" i="8"/>
  <c r="C58" i="5"/>
  <c r="C15" i="8"/>
  <c r="H71" i="24"/>
  <c r="B61" i="21"/>
  <c r="A61" i="21"/>
  <c r="B55" i="21"/>
  <c r="A55" i="21"/>
  <c r="B49" i="21"/>
  <c r="A49" i="21"/>
  <c r="B43" i="21"/>
  <c r="A43" i="21"/>
  <c r="B37" i="21"/>
  <c r="A37" i="21"/>
  <c r="E31" i="21"/>
  <c r="D31" i="21"/>
  <c r="D37" i="21" s="1"/>
  <c r="F37" i="21" s="1"/>
  <c r="C31" i="21"/>
  <c r="B31" i="21"/>
  <c r="A31" i="21"/>
  <c r="B95" i="24"/>
  <c r="A95" i="24"/>
  <c r="B89" i="24"/>
  <c r="A89" i="24"/>
  <c r="B83" i="24"/>
  <c r="A83" i="24"/>
  <c r="B77" i="24"/>
  <c r="A77" i="24"/>
  <c r="B71" i="24"/>
  <c r="A71" i="24"/>
  <c r="F65" i="24"/>
  <c r="E65" i="24"/>
  <c r="D65" i="24"/>
  <c r="D71" i="24" s="1"/>
  <c r="F71" i="24" s="1"/>
  <c r="C65" i="24"/>
  <c r="B65" i="24"/>
  <c r="A65" i="24"/>
  <c r="D44" i="16"/>
  <c r="F40" i="16"/>
  <c r="B43" i="16"/>
  <c r="A43" i="16"/>
  <c r="E58" i="5" l="1"/>
  <c r="F58" i="5"/>
  <c r="G15" i="8"/>
  <c r="D15" i="8"/>
  <c r="E15" i="8"/>
  <c r="H15" i="8"/>
  <c r="C59" i="5"/>
  <c r="F31" i="21"/>
  <c r="D43" i="21"/>
  <c r="D77" i="24"/>
  <c r="D83" i="24" s="1"/>
  <c r="D89" i="24" s="1"/>
  <c r="D48" i="16"/>
  <c r="F48" i="16" s="1"/>
  <c r="F44" i="16"/>
  <c r="C60" i="5" l="1"/>
  <c r="E59" i="5"/>
  <c r="F59" i="5"/>
  <c r="D49" i="21"/>
  <c r="F43" i="21"/>
  <c r="F89" i="24"/>
  <c r="D95" i="24"/>
  <c r="F95" i="24" s="1"/>
  <c r="F49" i="21"/>
  <c r="D55" i="21"/>
  <c r="D52" i="16"/>
  <c r="F83" i="24"/>
  <c r="F77" i="24"/>
  <c r="H46" i="16"/>
  <c r="H50" i="16" s="1"/>
  <c r="H54" i="16" s="1"/>
  <c r="B36" i="21"/>
  <c r="A36" i="21"/>
  <c r="B59" i="21"/>
  <c r="A59" i="21"/>
  <c r="B53" i="21"/>
  <c r="A53" i="21"/>
  <c r="B47" i="21"/>
  <c r="A47" i="21"/>
  <c r="B41" i="21"/>
  <c r="A41" i="21"/>
  <c r="B35" i="21"/>
  <c r="A35" i="21"/>
  <c r="D29" i="21"/>
  <c r="F29" i="21" s="1"/>
  <c r="B29" i="21"/>
  <c r="A29" i="21"/>
  <c r="C11" i="11"/>
  <c r="C12" i="11" s="1"/>
  <c r="D12" i="11" s="1"/>
  <c r="E60" i="5" l="1"/>
  <c r="F60" i="5"/>
  <c r="F52" i="16"/>
  <c r="D56" i="16"/>
  <c r="F55" i="21"/>
  <c r="D61" i="21"/>
  <c r="F61" i="21" s="1"/>
  <c r="C26" i="14"/>
  <c r="D26" i="14" s="1"/>
  <c r="C13" i="11"/>
  <c r="D13" i="11" s="1"/>
  <c r="D60" i="16" l="1"/>
  <c r="F60" i="16" s="1"/>
  <c r="F56" i="16"/>
  <c r="C27" i="14"/>
  <c r="D27" i="14" s="1"/>
  <c r="C14" i="11"/>
  <c r="C15" i="11" l="1"/>
  <c r="D15" i="11" s="1"/>
  <c r="D14" i="11"/>
  <c r="D35" i="21"/>
  <c r="L34" i="21"/>
  <c r="K33" i="21"/>
  <c r="K32" i="21"/>
  <c r="K31" i="21"/>
  <c r="H40" i="21"/>
  <c r="H46" i="21" s="1"/>
  <c r="H52" i="21" s="1"/>
  <c r="L52" i="21" s="1"/>
  <c r="H39" i="21"/>
  <c r="H45" i="21" s="1"/>
  <c r="H51" i="21" s="1"/>
  <c r="H57" i="21" s="1"/>
  <c r="H63" i="21" s="1"/>
  <c r="K63" i="21" s="1"/>
  <c r="H38" i="21"/>
  <c r="H44" i="21" s="1"/>
  <c r="H50" i="21" s="1"/>
  <c r="H56" i="21" s="1"/>
  <c r="H62" i="21" s="1"/>
  <c r="K62" i="21" s="1"/>
  <c r="H37" i="21"/>
  <c r="H43" i="21" s="1"/>
  <c r="H49" i="21" s="1"/>
  <c r="H55" i="21" s="1"/>
  <c r="D41" i="21" l="1"/>
  <c r="F35" i="21"/>
  <c r="K55" i="21"/>
  <c r="H61" i="21"/>
  <c r="K61" i="21" s="1"/>
  <c r="L40" i="21"/>
  <c r="L46" i="21"/>
  <c r="K45" i="21"/>
  <c r="K39" i="21"/>
  <c r="K51" i="21"/>
  <c r="K57" i="21"/>
  <c r="K56" i="21"/>
  <c r="K50" i="21"/>
  <c r="K38" i="21"/>
  <c r="K44" i="21"/>
  <c r="K37" i="21"/>
  <c r="K43" i="21"/>
  <c r="K49" i="21"/>
  <c r="H58" i="21"/>
  <c r="D47" i="21" l="1"/>
  <c r="F41" i="21"/>
  <c r="H64" i="21"/>
  <c r="L64" i="21" s="1"/>
  <c r="L58" i="21"/>
  <c r="A101" i="24"/>
  <c r="A57" i="24"/>
  <c r="A58" i="23"/>
  <c r="A68" i="21"/>
  <c r="A38" i="20"/>
  <c r="A86" i="19"/>
  <c r="A36" i="17"/>
  <c r="F47" i="21" l="1"/>
  <c r="D53" i="21"/>
  <c r="D59" i="21" l="1"/>
  <c r="F59" i="21" s="1"/>
  <c r="F53" i="21"/>
  <c r="H58" i="16"/>
  <c r="C25" i="8" l="1"/>
  <c r="C28" i="14" l="1"/>
  <c r="D28" i="14" s="1"/>
  <c r="C29" i="14" l="1"/>
  <c r="D29" i="14" s="1"/>
  <c r="K79" i="19"/>
  <c r="B96" i="24"/>
  <c r="A96" i="24"/>
  <c r="B94" i="24"/>
  <c r="A94" i="24"/>
  <c r="A93" i="24"/>
  <c r="B64" i="21"/>
  <c r="A64" i="21"/>
  <c r="B34" i="21"/>
  <c r="A34" i="21"/>
  <c r="B59" i="16"/>
  <c r="B60" i="21" s="1"/>
  <c r="A59" i="16"/>
  <c r="A60" i="21" s="1"/>
  <c r="B55" i="16"/>
  <c r="B54" i="21" s="1"/>
  <c r="A55" i="16"/>
  <c r="A54" i="21" s="1"/>
  <c r="B51" i="16"/>
  <c r="B48" i="21" s="1"/>
  <c r="A51" i="16"/>
  <c r="A48" i="21" s="1"/>
  <c r="B42" i="21"/>
  <c r="A42" i="21"/>
  <c r="B39" i="16"/>
  <c r="B30" i="21" s="1"/>
  <c r="A30" i="21"/>
  <c r="E24" i="8" l="1"/>
  <c r="D24" i="8"/>
  <c r="C26" i="8" l="1"/>
  <c r="C27" i="8" s="1"/>
  <c r="C54" i="8"/>
  <c r="C42" i="8"/>
  <c r="E42" i="8" l="1"/>
  <c r="D42" i="8"/>
  <c r="C43" i="8"/>
  <c r="C28" i="8"/>
  <c r="C55" i="8"/>
  <c r="C56" i="8" s="1"/>
  <c r="E43" i="8" l="1"/>
  <c r="D43" i="8"/>
  <c r="C44" i="8"/>
  <c r="C45" i="8" s="1"/>
  <c r="C57" i="8"/>
  <c r="E56" i="8"/>
  <c r="D56" i="8"/>
  <c r="D55" i="8"/>
  <c r="E55" i="8"/>
  <c r="E45" i="8" l="1"/>
  <c r="D45" i="8"/>
  <c r="E44" i="8"/>
  <c r="D44" i="8"/>
  <c r="C46" i="8"/>
  <c r="D57" i="8"/>
  <c r="E57" i="8"/>
  <c r="H36" i="21"/>
  <c r="J36" i="21" s="1"/>
  <c r="J30" i="21"/>
  <c r="E46" i="8" l="1"/>
  <c r="D46" i="8"/>
  <c r="H42" i="21"/>
  <c r="D42" i="16"/>
  <c r="J42" i="21" l="1"/>
  <c r="H48" i="21"/>
  <c r="H54" i="21" s="1"/>
  <c r="J54" i="21" s="1"/>
  <c r="C13" i="6"/>
  <c r="C11" i="3"/>
  <c r="E11" i="3" l="1"/>
  <c r="H11" i="3"/>
  <c r="I11" i="3"/>
  <c r="F11" i="3"/>
  <c r="G11" i="3"/>
  <c r="G13" i="6"/>
  <c r="E13" i="6"/>
  <c r="F13" i="6"/>
  <c r="D13" i="6"/>
  <c r="H13" i="6"/>
  <c r="C12" i="3"/>
  <c r="C14" i="6"/>
  <c r="J48" i="21"/>
  <c r="G12" i="3" l="1"/>
  <c r="F12" i="3"/>
  <c r="H12" i="3"/>
  <c r="I12" i="3"/>
  <c r="E12" i="3"/>
  <c r="G14" i="6"/>
  <c r="D14" i="6"/>
  <c r="H14" i="6"/>
  <c r="E14" i="6"/>
  <c r="F14" i="6"/>
  <c r="C13" i="3"/>
  <c r="C14" i="3" s="1"/>
  <c r="H60" i="21"/>
  <c r="J60" i="21" s="1"/>
  <c r="F14" i="3" l="1"/>
  <c r="I14" i="3"/>
  <c r="H14" i="3"/>
  <c r="E14" i="3"/>
  <c r="G14" i="3"/>
  <c r="I13" i="3"/>
  <c r="H13" i="3"/>
  <c r="G13" i="3"/>
  <c r="F13" i="3"/>
  <c r="E13" i="3"/>
  <c r="C15" i="3"/>
  <c r="H35" i="24"/>
  <c r="H39" i="24" s="1"/>
  <c r="H43" i="24" s="1"/>
  <c r="H47" i="24" s="1"/>
  <c r="H51" i="24" s="1"/>
  <c r="I15" i="3" l="1"/>
  <c r="H15" i="3"/>
  <c r="G15" i="3"/>
  <c r="F15" i="3"/>
  <c r="E15" i="3"/>
  <c r="C12" i="13"/>
  <c r="C13" i="13" l="1"/>
  <c r="C14" i="13" l="1"/>
  <c r="C15" i="13" l="1"/>
  <c r="C16" i="13" l="1"/>
  <c r="C27" i="5"/>
  <c r="C28" i="5" l="1"/>
  <c r="C29" i="5" l="1"/>
  <c r="C30" i="5"/>
  <c r="E30" i="5" l="1"/>
  <c r="D30" i="5"/>
  <c r="D29" i="5"/>
  <c r="E29" i="5"/>
  <c r="C31" i="5"/>
  <c r="E31" i="5" l="1"/>
  <c r="D31" i="5"/>
  <c r="H36" i="23"/>
  <c r="H40" i="23" s="1"/>
  <c r="H33" i="23"/>
  <c r="H37" i="23" s="1"/>
  <c r="C11" i="9" l="1"/>
  <c r="F11" i="9" l="1"/>
  <c r="E11" i="9"/>
  <c r="D11" i="9"/>
  <c r="I11" i="9"/>
  <c r="G11" i="9"/>
  <c r="H11" i="9"/>
  <c r="H41" i="23"/>
  <c r="D66" i="24" l="1"/>
  <c r="D64" i="24"/>
  <c r="B16" i="23"/>
  <c r="A16" i="23"/>
  <c r="B75" i="24"/>
  <c r="A75" i="24"/>
  <c r="B69" i="24"/>
  <c r="A69" i="24"/>
  <c r="B63" i="24"/>
  <c r="A63" i="24"/>
  <c r="B52" i="21"/>
  <c r="A52" i="21"/>
  <c r="B19" i="16"/>
  <c r="A20" i="16"/>
  <c r="B84" i="24" l="1"/>
  <c r="D78" i="24"/>
  <c r="F78" i="24" s="1"/>
  <c r="D84" i="24"/>
  <c r="F84" i="24" s="1"/>
  <c r="D69" i="24"/>
  <c r="F69" i="24" s="1"/>
  <c r="D75" i="24"/>
  <c r="F75" i="24" s="1"/>
  <c r="D70" i="24"/>
  <c r="F70" i="24" s="1"/>
  <c r="D72" i="24"/>
  <c r="F72" i="24" s="1"/>
  <c r="A84" i="24" l="1"/>
  <c r="B58" i="21" l="1"/>
  <c r="A58" i="21"/>
  <c r="B90" i="24" l="1"/>
  <c r="A90" i="24" l="1"/>
  <c r="C12" i="9" l="1"/>
  <c r="G12" i="9" l="1"/>
  <c r="H12" i="9"/>
  <c r="D12" i="9"/>
  <c r="I12" i="9"/>
  <c r="E12" i="9"/>
  <c r="F12" i="9"/>
  <c r="I29" i="19"/>
  <c r="I30" i="19"/>
  <c r="G12" i="23"/>
  <c r="H45" i="23"/>
  <c r="H49" i="23" s="1"/>
  <c r="I49" i="23" s="1"/>
  <c r="B11" i="24"/>
  <c r="A11" i="24"/>
  <c r="D10" i="23"/>
  <c r="B20" i="23"/>
  <c r="B18" i="23"/>
  <c r="B14" i="23"/>
  <c r="A20" i="23"/>
  <c r="A18" i="23"/>
  <c r="A14" i="23"/>
  <c r="B12" i="23"/>
  <c r="A12" i="23"/>
  <c r="B10" i="23"/>
  <c r="A10" i="23"/>
  <c r="D10" i="21"/>
  <c r="E10" i="21" s="1"/>
  <c r="B20" i="21"/>
  <c r="B18" i="21"/>
  <c r="B16" i="21"/>
  <c r="B14" i="21"/>
  <c r="B12" i="21"/>
  <c r="B10" i="21"/>
  <c r="A20" i="21"/>
  <c r="A18" i="21"/>
  <c r="A16" i="21"/>
  <c r="A14" i="21"/>
  <c r="A12" i="21"/>
  <c r="A10" i="21"/>
  <c r="B19" i="19"/>
  <c r="A19" i="19"/>
  <c r="B17" i="19"/>
  <c r="A17" i="19"/>
  <c r="B15" i="19"/>
  <c r="A15" i="19"/>
  <c r="B13" i="19"/>
  <c r="A13" i="19"/>
  <c r="B11" i="19"/>
  <c r="A11" i="19"/>
  <c r="C9" i="19"/>
  <c r="D9" i="19" s="1"/>
  <c r="B9" i="19"/>
  <c r="A9" i="19"/>
  <c r="B21" i="24" l="1"/>
  <c r="B19" i="24"/>
  <c r="A21" i="24"/>
  <c r="A19" i="24"/>
  <c r="B15" i="24"/>
  <c r="A15" i="24"/>
  <c r="B13" i="24"/>
  <c r="A13" i="24"/>
  <c r="D11" i="24"/>
  <c r="B87" i="24"/>
  <c r="A87" i="24"/>
  <c r="F66" i="24"/>
  <c r="F64" i="24"/>
  <c r="D63" i="24"/>
  <c r="F63" i="24" s="1"/>
  <c r="B46" i="21"/>
  <c r="A46" i="21"/>
  <c r="B40" i="21"/>
  <c r="A40" i="21"/>
  <c r="D34" i="21"/>
  <c r="B25" i="16"/>
  <c r="A26" i="16"/>
  <c r="B22" i="16"/>
  <c r="A23" i="16"/>
  <c r="B16" i="16"/>
  <c r="A17" i="16"/>
  <c r="B13" i="16"/>
  <c r="A14" i="16"/>
  <c r="D11" i="16"/>
  <c r="E11" i="16" s="1"/>
  <c r="E14" i="16" s="1"/>
  <c r="E17" i="16" s="1"/>
  <c r="E20" i="16" s="1"/>
  <c r="E23" i="16" s="1"/>
  <c r="E26" i="16" s="1"/>
  <c r="B10" i="16"/>
  <c r="A11" i="16"/>
  <c r="H10" i="16"/>
  <c r="H11" i="16"/>
  <c r="H14" i="16" s="1"/>
  <c r="H17" i="16" s="1"/>
  <c r="H20" i="16" s="1"/>
  <c r="H23" i="16" s="1"/>
  <c r="H26" i="16" s="1"/>
  <c r="H12" i="16"/>
  <c r="H15" i="16" s="1"/>
  <c r="H18" i="16" s="1"/>
  <c r="H21" i="16" s="1"/>
  <c r="H24" i="16" s="1"/>
  <c r="H27" i="16" s="1"/>
  <c r="G13" i="16"/>
  <c r="H13" i="16" s="1"/>
  <c r="G14" i="16"/>
  <c r="G17" i="16" s="1"/>
  <c r="G20" i="16" s="1"/>
  <c r="G23" i="16" s="1"/>
  <c r="G26" i="16" s="1"/>
  <c r="G15" i="16"/>
  <c r="G18" i="16" s="1"/>
  <c r="G21" i="16" s="1"/>
  <c r="G24" i="16" s="1"/>
  <c r="G27" i="16" s="1"/>
  <c r="F34" i="21" l="1"/>
  <c r="D40" i="21"/>
  <c r="D45" i="16"/>
  <c r="D46" i="16"/>
  <c r="B72" i="24"/>
  <c r="B78" i="24"/>
  <c r="B66" i="24"/>
  <c r="D39" i="16"/>
  <c r="G16" i="16"/>
  <c r="G19" i="16" s="1"/>
  <c r="H19" i="16" s="1"/>
  <c r="D14" i="16"/>
  <c r="D17" i="16" s="1"/>
  <c r="D20" i="16" s="1"/>
  <c r="D23" i="16" s="1"/>
  <c r="D26" i="16" s="1"/>
  <c r="D30" i="21" l="1"/>
  <c r="F39" i="16"/>
  <c r="F43" i="16" s="1"/>
  <c r="F40" i="21"/>
  <c r="D46" i="21"/>
  <c r="F30" i="21"/>
  <c r="D36" i="21"/>
  <c r="A66" i="24"/>
  <c r="D50" i="16"/>
  <c r="A78" i="24"/>
  <c r="A72" i="24"/>
  <c r="D49" i="16"/>
  <c r="A64" i="24"/>
  <c r="A76" i="24"/>
  <c r="B82" i="24"/>
  <c r="B88" i="24"/>
  <c r="B70" i="24"/>
  <c r="A82" i="24"/>
  <c r="A88" i="24"/>
  <c r="A70" i="24"/>
  <c r="B76" i="24"/>
  <c r="B64" i="24"/>
  <c r="D43" i="16"/>
  <c r="G22" i="16"/>
  <c r="H22" i="16" s="1"/>
  <c r="H16" i="16"/>
  <c r="F46" i="21" l="1"/>
  <c r="D52" i="21"/>
  <c r="F36" i="21"/>
  <c r="D42" i="21"/>
  <c r="G25" i="16"/>
  <c r="H25" i="16" s="1"/>
  <c r="D53" i="16"/>
  <c r="D54" i="16"/>
  <c r="D58" i="16" s="1"/>
  <c r="F58" i="16" s="1"/>
  <c r="D47" i="16"/>
  <c r="D76" i="24"/>
  <c r="F76" i="24" s="1"/>
  <c r="H44" i="23"/>
  <c r="H48" i="23" s="1"/>
  <c r="H52" i="23" s="1"/>
  <c r="I52" i="23" s="1"/>
  <c r="G14" i="23"/>
  <c r="G16" i="23" s="1"/>
  <c r="G18" i="23" s="1"/>
  <c r="G20" i="23" s="1"/>
  <c r="H34" i="23"/>
  <c r="C12" i="14"/>
  <c r="E10" i="12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C13" i="14" l="1"/>
  <c r="D12" i="14"/>
  <c r="D48" i="21"/>
  <c r="F42" i="21"/>
  <c r="D58" i="21"/>
  <c r="F52" i="21"/>
  <c r="D57" i="16"/>
  <c r="D61" i="16" s="1"/>
  <c r="D51" i="16"/>
  <c r="D82" i="24"/>
  <c r="F82" i="24" s="1"/>
  <c r="D81" i="24"/>
  <c r="F81" i="24" s="1"/>
  <c r="C14" i="14" l="1"/>
  <c r="D13" i="14"/>
  <c r="D64" i="21"/>
  <c r="F64" i="21" s="1"/>
  <c r="F58" i="21"/>
  <c r="F48" i="21"/>
  <c r="D54" i="21"/>
  <c r="D55" i="16"/>
  <c r="D59" i="16" s="1"/>
  <c r="I39" i="16"/>
  <c r="I41" i="16"/>
  <c r="C13" i="9"/>
  <c r="C15" i="7"/>
  <c r="I13" i="9" l="1"/>
  <c r="E13" i="9"/>
  <c r="F13" i="9"/>
  <c r="D13" i="9"/>
  <c r="H13" i="9"/>
  <c r="G13" i="9"/>
  <c r="D15" i="7"/>
  <c r="E15" i="7"/>
  <c r="C15" i="14"/>
  <c r="D15" i="14" s="1"/>
  <c r="D14" i="14"/>
  <c r="D60" i="21"/>
  <c r="F60" i="21" s="1"/>
  <c r="F54" i="21"/>
  <c r="C14" i="5" l="1"/>
  <c r="C15" i="2" l="1"/>
  <c r="E15" i="2" l="1"/>
  <c r="D15" i="2"/>
  <c r="C14" i="9"/>
  <c r="G14" i="9" l="1"/>
  <c r="H14" i="9"/>
  <c r="E14" i="9"/>
  <c r="I14" i="9"/>
  <c r="D14" i="9"/>
  <c r="F14" i="9"/>
  <c r="D90" i="24"/>
  <c r="D88" i="24"/>
  <c r="D87" i="24"/>
  <c r="H37" i="24"/>
  <c r="I38" i="16"/>
  <c r="F41" i="16"/>
  <c r="F46" i="16"/>
  <c r="F88" i="24" l="1"/>
  <c r="D94" i="24"/>
  <c r="F94" i="24" s="1"/>
  <c r="F90" i="24"/>
  <c r="D96" i="24"/>
  <c r="F96" i="24" s="1"/>
  <c r="F87" i="24"/>
  <c r="D93" i="24"/>
  <c r="F93" i="24" s="1"/>
  <c r="C15" i="5"/>
  <c r="C16" i="5" l="1"/>
  <c r="H35" i="21"/>
  <c r="H41" i="21" s="1"/>
  <c r="H47" i="21" s="1"/>
  <c r="I29" i="21"/>
  <c r="I35" i="21" s="1"/>
  <c r="I41" i="21" s="1"/>
  <c r="I47" i="21" s="1"/>
  <c r="H11" i="21"/>
  <c r="G13" i="21"/>
  <c r="H13" i="21" s="1"/>
  <c r="I53" i="21" l="1"/>
  <c r="I59" i="21" s="1"/>
  <c r="H53" i="21"/>
  <c r="H59" i="21" s="1"/>
  <c r="G15" i="21"/>
  <c r="H15" i="21" s="1"/>
  <c r="C28" i="13"/>
  <c r="G28" i="13" l="1"/>
  <c r="C29" i="13"/>
  <c r="G17" i="21"/>
  <c r="H17" i="21" s="1"/>
  <c r="I29" i="13" l="1"/>
  <c r="G29" i="13"/>
  <c r="C30" i="13"/>
  <c r="G19" i="21"/>
  <c r="G21" i="21" s="1"/>
  <c r="H21" i="21" s="1"/>
  <c r="G30" i="13" l="1"/>
  <c r="C31" i="13"/>
  <c r="H19" i="21"/>
  <c r="C16" i="2"/>
  <c r="G31" i="13" l="1"/>
  <c r="D16" i="2"/>
  <c r="E16" i="2"/>
  <c r="C32" i="13"/>
  <c r="C17" i="2"/>
  <c r="H33" i="19"/>
  <c r="F32" i="13" l="1"/>
  <c r="I32" i="13"/>
  <c r="G32" i="13"/>
  <c r="H37" i="19"/>
  <c r="H41" i="19" s="1"/>
  <c r="H45" i="19" s="1"/>
  <c r="H49" i="19" s="1"/>
  <c r="I49" i="19" s="1"/>
  <c r="C18" i="2"/>
  <c r="D18" i="2" s="1"/>
  <c r="D19" i="2" s="1"/>
  <c r="E17" i="2"/>
  <c r="D17" i="2"/>
  <c r="G13" i="23"/>
  <c r="E18" i="2" l="1"/>
  <c r="E19" i="2" s="1"/>
  <c r="C19" i="2"/>
  <c r="E10" i="23"/>
  <c r="E4" i="15" l="1"/>
  <c r="G5" i="13"/>
  <c r="C10" i="12"/>
  <c r="D5" i="12"/>
  <c r="D5" i="11"/>
  <c r="D5" i="9"/>
  <c r="C11" i="10"/>
  <c r="G5" i="10"/>
  <c r="E6" i="8"/>
  <c r="C16" i="7"/>
  <c r="F5" i="7"/>
  <c r="H4" i="6"/>
  <c r="E11" i="10" l="1"/>
  <c r="F11" i="10"/>
  <c r="E16" i="7"/>
  <c r="D16" i="7"/>
  <c r="D11" i="10"/>
  <c r="C17" i="7"/>
  <c r="C12" i="10"/>
  <c r="C15" i="6"/>
  <c r="C11" i="12"/>
  <c r="C12" i="12" s="1"/>
  <c r="C13" i="12" s="1"/>
  <c r="C14" i="12" s="1"/>
  <c r="C15" i="9"/>
  <c r="F15" i="9" l="1"/>
  <c r="D15" i="9"/>
  <c r="G15" i="9"/>
  <c r="H15" i="9"/>
  <c r="E15" i="9"/>
  <c r="I15" i="9"/>
  <c r="D17" i="7"/>
  <c r="E17" i="7"/>
  <c r="E15" i="6"/>
  <c r="H15" i="6"/>
  <c r="D15" i="6"/>
  <c r="G15" i="6"/>
  <c r="F15" i="6"/>
  <c r="C13" i="10"/>
  <c r="D12" i="10"/>
  <c r="F12" i="10"/>
  <c r="E12" i="10"/>
  <c r="C16" i="6"/>
  <c r="C18" i="7"/>
  <c r="H34" i="24"/>
  <c r="H38" i="24" s="1"/>
  <c r="H38" i="23"/>
  <c r="I42" i="16"/>
  <c r="G12" i="21"/>
  <c r="G14" i="21" s="1"/>
  <c r="G16" i="21" s="1"/>
  <c r="G18" i="21" s="1"/>
  <c r="G20" i="21" s="1"/>
  <c r="H10" i="21"/>
  <c r="D18" i="7" l="1"/>
  <c r="E18" i="7"/>
  <c r="E16" i="6"/>
  <c r="F16" i="6"/>
  <c r="G16" i="6"/>
  <c r="D16" i="6"/>
  <c r="H16" i="6"/>
  <c r="C14" i="10"/>
  <c r="C17" i="6"/>
  <c r="I46" i="16"/>
  <c r="I34" i="23"/>
  <c r="H42" i="23"/>
  <c r="H46" i="23" s="1"/>
  <c r="G15" i="23"/>
  <c r="G17" i="23" s="1"/>
  <c r="G19" i="23" s="1"/>
  <c r="G21" i="23" s="1"/>
  <c r="C15" i="10" l="1"/>
  <c r="C16" i="10" s="1"/>
  <c r="F14" i="10"/>
  <c r="E14" i="10"/>
  <c r="D14" i="10"/>
  <c r="G17" i="6"/>
  <c r="F17" i="6"/>
  <c r="E17" i="6"/>
  <c r="H17" i="6"/>
  <c r="D17" i="6"/>
  <c r="D15" i="10"/>
  <c r="F15" i="10"/>
  <c r="E15" i="10"/>
  <c r="I46" i="23"/>
  <c r="H50" i="23"/>
  <c r="I50" i="23" s="1"/>
  <c r="I38" i="23"/>
  <c r="H12" i="21"/>
  <c r="H14" i="21"/>
  <c r="F16" i="10" l="1"/>
  <c r="D16" i="10"/>
  <c r="E16" i="10"/>
  <c r="I42" i="23"/>
  <c r="H16" i="21"/>
  <c r="H72" i="24" l="1"/>
  <c r="H78" i="24" s="1"/>
  <c r="H84" i="24" s="1"/>
  <c r="H90" i="24" s="1"/>
  <c r="H96" i="24" s="1"/>
  <c r="H19" i="23"/>
  <c r="H15" i="23"/>
  <c r="H11" i="23"/>
  <c r="H21" i="23"/>
  <c r="H17" i="23"/>
  <c r="H13" i="23"/>
  <c r="H20" i="23"/>
  <c r="H18" i="23"/>
  <c r="H16" i="23"/>
  <c r="H14" i="23"/>
  <c r="H12" i="23"/>
  <c r="H10" i="23"/>
  <c r="F38" i="16"/>
  <c r="M96" i="24" l="1"/>
  <c r="L96" i="24"/>
  <c r="J96" i="24"/>
  <c r="H74" i="24" l="1"/>
  <c r="H73" i="24"/>
  <c r="H69" i="24" l="1"/>
  <c r="H75" i="24" s="1"/>
  <c r="H81" i="24" s="1"/>
  <c r="H87" i="24" s="1"/>
  <c r="H93" i="24" s="1"/>
  <c r="I40" i="23"/>
  <c r="I36" i="23"/>
  <c r="I32" i="23"/>
  <c r="I44" i="23"/>
  <c r="D12" i="21"/>
  <c r="D14" i="21" l="1"/>
  <c r="E14" i="21" s="1"/>
  <c r="E12" i="21"/>
  <c r="I48" i="23"/>
  <c r="D16" i="21" l="1"/>
  <c r="E16" i="21" s="1"/>
  <c r="D18" i="21" l="1"/>
  <c r="E18" i="21" s="1"/>
  <c r="D20" i="21" l="1"/>
  <c r="E20" i="21" s="1"/>
  <c r="H9" i="19"/>
  <c r="H6" i="21" l="1"/>
  <c r="I4" i="20"/>
  <c r="J5" i="19" l="1"/>
  <c r="H20" i="21" l="1"/>
  <c r="H18" i="21"/>
  <c r="L11" i="20"/>
  <c r="K11" i="20"/>
  <c r="J10" i="20"/>
  <c r="I10" i="20"/>
  <c r="H63" i="19"/>
  <c r="K59" i="19" s="1"/>
  <c r="H65" i="19"/>
  <c r="J65" i="19" s="1"/>
  <c r="J61" i="19"/>
  <c r="H64" i="19"/>
  <c r="H68" i="19" s="1"/>
  <c r="J68" i="19" s="1"/>
  <c r="J60" i="19"/>
  <c r="H62" i="19"/>
  <c r="I62" i="19" s="1"/>
  <c r="I58" i="19"/>
  <c r="G10" i="19"/>
  <c r="F12" i="19"/>
  <c r="F14" i="19" s="1"/>
  <c r="J64" i="19" l="1"/>
  <c r="H67" i="19"/>
  <c r="K63" i="19" s="1"/>
  <c r="G12" i="19"/>
  <c r="H66" i="19"/>
  <c r="H72" i="19"/>
  <c r="H69" i="19"/>
  <c r="G14" i="19"/>
  <c r="F16" i="19" l="1"/>
  <c r="H71" i="19"/>
  <c r="K67" i="19" s="1"/>
  <c r="I66" i="19"/>
  <c r="H70" i="19"/>
  <c r="J72" i="19"/>
  <c r="H76" i="19"/>
  <c r="H80" i="19" s="1"/>
  <c r="J80" i="19" s="1"/>
  <c r="J69" i="19"/>
  <c r="H73" i="19"/>
  <c r="H38" i="19"/>
  <c r="H42" i="19" s="1"/>
  <c r="H46" i="19" s="1"/>
  <c r="H50" i="19" s="1"/>
  <c r="I34" i="19"/>
  <c r="I38" i="19" s="1"/>
  <c r="I42" i="19" s="1"/>
  <c r="I46" i="19" s="1"/>
  <c r="I50" i="19" s="1"/>
  <c r="F11" i="19"/>
  <c r="H11" i="19" s="1"/>
  <c r="C11" i="19"/>
  <c r="L15" i="20"/>
  <c r="L19" i="20" s="1"/>
  <c r="L23" i="20" s="1"/>
  <c r="L27" i="20" s="1"/>
  <c r="L31" i="20" s="1"/>
  <c r="K15" i="20"/>
  <c r="K19" i="20" s="1"/>
  <c r="K23" i="20" s="1"/>
  <c r="K27" i="20" s="1"/>
  <c r="K31" i="20" s="1"/>
  <c r="H15" i="20"/>
  <c r="H19" i="20" s="1"/>
  <c r="H23" i="20" s="1"/>
  <c r="H27" i="20" s="1"/>
  <c r="H31" i="20" s="1"/>
  <c r="J14" i="20"/>
  <c r="J18" i="20" s="1"/>
  <c r="J22" i="20" s="1"/>
  <c r="J26" i="20" s="1"/>
  <c r="J30" i="20" s="1"/>
  <c r="I14" i="20"/>
  <c r="I18" i="20" s="1"/>
  <c r="I22" i="20" s="1"/>
  <c r="I26" i="20" s="1"/>
  <c r="I30" i="20" s="1"/>
  <c r="H14" i="20"/>
  <c r="H18" i="20" s="1"/>
  <c r="H22" i="20" s="1"/>
  <c r="H26" i="20" s="1"/>
  <c r="H30" i="20" s="1"/>
  <c r="C13" i="19" l="1"/>
  <c r="D13" i="19" s="1"/>
  <c r="D11" i="19"/>
  <c r="G16" i="19"/>
  <c r="I33" i="19"/>
  <c r="J76" i="19"/>
  <c r="F18" i="19"/>
  <c r="H75" i="19"/>
  <c r="J73" i="19"/>
  <c r="H77" i="19"/>
  <c r="H81" i="19" s="1"/>
  <c r="J81" i="19" s="1"/>
  <c r="I70" i="19"/>
  <c r="H74" i="19"/>
  <c r="H78" i="19" s="1"/>
  <c r="I78" i="19" s="1"/>
  <c r="F13" i="19"/>
  <c r="H13" i="19" s="1"/>
  <c r="H79" i="19" l="1"/>
  <c r="K75" i="19" s="1"/>
  <c r="K71" i="19"/>
  <c r="C15" i="19"/>
  <c r="D15" i="19" s="1"/>
  <c r="G18" i="19"/>
  <c r="F20" i="19"/>
  <c r="J77" i="19"/>
  <c r="I37" i="19"/>
  <c r="F15" i="19"/>
  <c r="H15" i="19" s="1"/>
  <c r="I74" i="19"/>
  <c r="K73" i="24"/>
  <c r="K67" i="24"/>
  <c r="M72" i="24"/>
  <c r="L72" i="24"/>
  <c r="J72" i="24"/>
  <c r="M66" i="24"/>
  <c r="J66" i="24"/>
  <c r="L66" i="24"/>
  <c r="I33" i="23"/>
  <c r="I29" i="23"/>
  <c r="C17" i="19" l="1"/>
  <c r="D17" i="19" s="1"/>
  <c r="G20" i="19"/>
  <c r="F17" i="19"/>
  <c r="I41" i="19"/>
  <c r="C19" i="19" l="1"/>
  <c r="D19" i="19" s="1"/>
  <c r="H17" i="19"/>
  <c r="F19" i="19"/>
  <c r="H19" i="19" s="1"/>
  <c r="I45" i="19"/>
  <c r="H43" i="16"/>
  <c r="J10" i="17"/>
  <c r="I10" i="17"/>
  <c r="I30" i="23"/>
  <c r="D13" i="24"/>
  <c r="D15" i="24" s="1"/>
  <c r="D17" i="24" s="1"/>
  <c r="D19" i="24" s="1"/>
  <c r="D21" i="24" s="1"/>
  <c r="E11" i="24"/>
  <c r="E13" i="24" s="1"/>
  <c r="E15" i="24" s="1"/>
  <c r="E17" i="24" s="1"/>
  <c r="E19" i="24" s="1"/>
  <c r="E21" i="24" s="1"/>
  <c r="M74" i="24"/>
  <c r="K74" i="24"/>
  <c r="J74" i="24"/>
  <c r="K68" i="24"/>
  <c r="J68" i="24"/>
  <c r="M68" i="24"/>
  <c r="M73" i="24"/>
  <c r="J73" i="24"/>
  <c r="J67" i="24"/>
  <c r="M67" i="24"/>
  <c r="L65" i="24"/>
  <c r="I65" i="24"/>
  <c r="J65" i="24"/>
  <c r="I71" i="24"/>
  <c r="H70" i="24"/>
  <c r="I70" i="24" s="1"/>
  <c r="M64" i="24"/>
  <c r="L64" i="24"/>
  <c r="I64" i="24"/>
  <c r="I63" i="24"/>
  <c r="L63" i="24"/>
  <c r="M63" i="24"/>
  <c r="I33" i="24"/>
  <c r="K33" i="24"/>
  <c r="J31" i="24"/>
  <c r="I31" i="24"/>
  <c r="I12" i="24"/>
  <c r="H12" i="24"/>
  <c r="J11" i="24"/>
  <c r="H11" i="24"/>
  <c r="K30" i="24"/>
  <c r="I30" i="24"/>
  <c r="H47" i="16" l="1"/>
  <c r="I47" i="16" s="1"/>
  <c r="I43" i="16"/>
  <c r="L70" i="24"/>
  <c r="J71" i="24"/>
  <c r="M70" i="24"/>
  <c r="L71" i="24"/>
  <c r="I37" i="23"/>
  <c r="H76" i="24"/>
  <c r="I76" i="24" s="1"/>
  <c r="H51" i="16"/>
  <c r="I51" i="16" s="1"/>
  <c r="H82" i="24" l="1"/>
  <c r="L76" i="24"/>
  <c r="M76" i="24"/>
  <c r="I41" i="23"/>
  <c r="H55" i="16"/>
  <c r="H59" i="16" s="1"/>
  <c r="I59" i="16" s="1"/>
  <c r="F42" i="16"/>
  <c r="F50" i="16" s="1"/>
  <c r="F45" i="16"/>
  <c r="F49" i="16" s="1"/>
  <c r="F53" i="16" s="1"/>
  <c r="F57" i="16" s="1"/>
  <c r="F61" i="16" s="1"/>
  <c r="F47" i="16"/>
  <c r="F51" i="16" s="1"/>
  <c r="F55" i="16" s="1"/>
  <c r="F59" i="16" s="1"/>
  <c r="I58" i="16" l="1"/>
  <c r="I50" i="16"/>
  <c r="I55" i="16"/>
  <c r="F54" i="16"/>
  <c r="I45" i="23"/>
  <c r="I54" i="16" l="1"/>
  <c r="H14" i="17"/>
  <c r="H18" i="17" s="1"/>
  <c r="H22" i="17" s="1"/>
  <c r="H26" i="17" s="1"/>
  <c r="H30" i="17" s="1"/>
  <c r="I14" i="17"/>
  <c r="I18" i="17" s="1"/>
  <c r="I22" i="17" s="1"/>
  <c r="I26" i="17" s="1"/>
  <c r="I30" i="17" s="1"/>
  <c r="H80" i="24" l="1"/>
  <c r="H79" i="24"/>
  <c r="K79" i="24" s="1"/>
  <c r="H77" i="24"/>
  <c r="M69" i="24"/>
  <c r="M75" i="24" s="1"/>
  <c r="M81" i="24" s="1"/>
  <c r="M87" i="24" s="1"/>
  <c r="M93" i="24" s="1"/>
  <c r="L69" i="24"/>
  <c r="L75" i="24" s="1"/>
  <c r="L81" i="24" s="1"/>
  <c r="L87" i="24" s="1"/>
  <c r="L93" i="24" s="1"/>
  <c r="I69" i="24"/>
  <c r="I75" i="24" s="1"/>
  <c r="I81" i="24" s="1"/>
  <c r="I87" i="24" s="1"/>
  <c r="I93" i="24" s="1"/>
  <c r="J35" i="24"/>
  <c r="J39" i="24" s="1"/>
  <c r="J43" i="24" s="1"/>
  <c r="J47" i="24" s="1"/>
  <c r="J51" i="24" s="1"/>
  <c r="I35" i="24"/>
  <c r="I39" i="24" s="1"/>
  <c r="I43" i="24" s="1"/>
  <c r="I47" i="24" s="1"/>
  <c r="I51" i="24" s="1"/>
  <c r="K37" i="24"/>
  <c r="K41" i="24" s="1"/>
  <c r="K45" i="24" s="1"/>
  <c r="K49" i="24" s="1"/>
  <c r="K53" i="24" s="1"/>
  <c r="I37" i="24"/>
  <c r="I41" i="24" s="1"/>
  <c r="I45" i="24" s="1"/>
  <c r="I49" i="24" s="1"/>
  <c r="I53" i="24" s="1"/>
  <c r="H41" i="24"/>
  <c r="H45" i="24" s="1"/>
  <c r="H49" i="24" s="1"/>
  <c r="H53" i="24" s="1"/>
  <c r="J13" i="24"/>
  <c r="J15" i="24" s="1"/>
  <c r="J17" i="24" s="1"/>
  <c r="J19" i="24" s="1"/>
  <c r="J21" i="24" s="1"/>
  <c r="H13" i="24"/>
  <c r="H15" i="24" s="1"/>
  <c r="H17" i="24" s="1"/>
  <c r="H19" i="24" s="1"/>
  <c r="H21" i="24" s="1"/>
  <c r="I14" i="24"/>
  <c r="I16" i="24" s="1"/>
  <c r="I18" i="24" s="1"/>
  <c r="I20" i="24" s="1"/>
  <c r="I22" i="24" s="1"/>
  <c r="H14" i="24"/>
  <c r="H16" i="24" s="1"/>
  <c r="H18" i="24" s="1"/>
  <c r="H20" i="24" s="1"/>
  <c r="H22" i="24" s="1"/>
  <c r="G14" i="24"/>
  <c r="G16" i="24" s="1"/>
  <c r="G18" i="24" s="1"/>
  <c r="G20" i="24" s="1"/>
  <c r="G22" i="24" s="1"/>
  <c r="L78" i="24" l="1"/>
  <c r="J78" i="24"/>
  <c r="M78" i="24"/>
  <c r="H85" i="24"/>
  <c r="K85" i="24" s="1"/>
  <c r="M79" i="24"/>
  <c r="J79" i="24"/>
  <c r="H83" i="24"/>
  <c r="J77" i="24"/>
  <c r="I77" i="24"/>
  <c r="L77" i="24"/>
  <c r="H86" i="24"/>
  <c r="K80" i="24"/>
  <c r="J80" i="24"/>
  <c r="M80" i="24"/>
  <c r="H88" i="24"/>
  <c r="H94" i="24" s="1"/>
  <c r="L82" i="24"/>
  <c r="I82" i="24"/>
  <c r="M82" i="24"/>
  <c r="M94" i="24" l="1"/>
  <c r="I94" i="24"/>
  <c r="L94" i="24"/>
  <c r="M84" i="24"/>
  <c r="L84" i="24"/>
  <c r="J84" i="24"/>
  <c r="H92" i="24"/>
  <c r="H98" i="24" s="1"/>
  <c r="M86" i="24"/>
  <c r="K86" i="24"/>
  <c r="J86" i="24"/>
  <c r="H89" i="24"/>
  <c r="H95" i="24" s="1"/>
  <c r="L83" i="24"/>
  <c r="I83" i="24"/>
  <c r="J83" i="24"/>
  <c r="H91" i="24"/>
  <c r="H97" i="24" s="1"/>
  <c r="J85" i="24"/>
  <c r="M85" i="24"/>
  <c r="M88" i="24"/>
  <c r="I88" i="24"/>
  <c r="L88" i="24"/>
  <c r="M97" i="24" l="1"/>
  <c r="K97" i="24"/>
  <c r="J97" i="24"/>
  <c r="M98" i="24"/>
  <c r="K98" i="24"/>
  <c r="J98" i="24"/>
  <c r="L95" i="24"/>
  <c r="J95" i="24"/>
  <c r="I95" i="24"/>
  <c r="K91" i="24"/>
  <c r="J90" i="24"/>
  <c r="M90" i="24"/>
  <c r="L90" i="24"/>
  <c r="J91" i="24"/>
  <c r="M91" i="24"/>
  <c r="L89" i="24"/>
  <c r="I89" i="24"/>
  <c r="J89" i="24"/>
  <c r="M92" i="24"/>
  <c r="K92" i="24"/>
  <c r="J92" i="24"/>
  <c r="J14" i="17" l="1"/>
  <c r="K34" i="24" l="1"/>
  <c r="K38" i="24" s="1"/>
  <c r="K42" i="24" s="1"/>
  <c r="K46" i="24" s="1"/>
  <c r="K50" i="24" s="1"/>
  <c r="I34" i="24"/>
  <c r="I38" i="24" s="1"/>
  <c r="I42" i="24" s="1"/>
  <c r="I46" i="24" s="1"/>
  <c r="I50" i="24" s="1"/>
  <c r="H42" i="24"/>
  <c r="H46" i="24" s="1"/>
  <c r="H50" i="24" s="1"/>
  <c r="G13" i="24"/>
  <c r="G15" i="24" s="1"/>
  <c r="G17" i="24" s="1"/>
  <c r="G19" i="24" s="1"/>
  <c r="G21" i="24" s="1"/>
  <c r="J18" i="17"/>
  <c r="J22" i="17" s="1"/>
  <c r="J26" i="17" s="1"/>
  <c r="J30" i="17" s="1"/>
  <c r="H45" i="16"/>
  <c r="E12" i="23"/>
  <c r="E14" i="23" s="1"/>
  <c r="E16" i="23" s="1"/>
  <c r="E18" i="23" s="1"/>
  <c r="E20" i="23" s="1"/>
  <c r="D12" i="23"/>
  <c r="D14" i="23" s="1"/>
  <c r="D16" i="23" s="1"/>
  <c r="D18" i="23" s="1"/>
  <c r="D20" i="23" s="1"/>
  <c r="F5" i="2"/>
  <c r="H49" i="16" l="1"/>
  <c r="I45" i="16"/>
  <c r="H5" i="17"/>
  <c r="H6" i="23"/>
  <c r="G4" i="3"/>
  <c r="H5" i="16"/>
  <c r="I7" i="24"/>
  <c r="H53" i="16" l="1"/>
  <c r="I49" i="16"/>
  <c r="H57" i="16" l="1"/>
  <c r="H61" i="16" s="1"/>
  <c r="I61" i="16" s="1"/>
  <c r="I53" i="16"/>
  <c r="I57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D11" authorId="0" shapeId="0" xr:uid="{00000000-0006-0000-0100-000001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21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Vu Bich Ngoc (VN)</author>
  </authors>
  <commentList>
    <comment ref="J28" authorId="0" shapeId="0" xr:uid="{00000000-0006-0000-1200-000001000000}">
      <text>
        <r>
          <rPr>
            <sz val="9"/>
            <rFont val="Tahoma"/>
            <family val="2"/>
          </rPr>
          <t xml:space="preserve">BATAM
: COMMON FEEDER
CHECK CASE BY CASE
</t>
        </r>
      </text>
    </comment>
    <comment ref="A41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70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22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41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42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E8" authorId="0" shapeId="0" xr:uid="{00000000-0006-0000-0200-000001000000}">
      <text>
        <r>
          <rPr>
            <sz val="9"/>
            <rFont val="Tahoma"/>
            <family val="2"/>
          </rPr>
          <t xml:space="preserve">HKG01
</t>
        </r>
      </text>
    </comment>
    <comment ref="F8" authorId="1" shapeId="0" xr:uid="{00000000-0006-0000-0200-000002000000}">
      <text>
        <r>
          <rPr>
            <i/>
            <sz val="9"/>
            <rFont val="Tahoma"/>
            <family val="2"/>
          </rPr>
          <t xml:space="preserve">FZN01: </t>
        </r>
        <r>
          <rPr>
            <b/>
            <sz val="9"/>
            <rFont val="Tahoma"/>
            <family val="2"/>
          </rPr>
          <t xml:space="preserve">
Fuzhou  Int'l Container Terminal
</t>
        </r>
      </text>
    </comment>
    <comment ref="H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  <comment ref="I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5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Check before booking
HKG’s cargo arrangement routing still under manual routing.
</t>
        </r>
      </text>
    </comment>
    <comment ref="H9" authorId="1" shapeId="0" xr:uid="{00000000-0006-0000-07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H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I8" authorId="1" shapeId="0" xr:uid="{00000000-0006-0000-0800-000003000000}">
      <text>
        <r>
          <rPr>
            <i/>
            <sz val="9"/>
            <rFont val="Tahoma"/>
            <family val="2"/>
          </rPr>
          <t>check case by case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E7" authorId="0" shapeId="0" xr:uid="{00000000-0006-0000-0A00-000001000000}">
      <text>
        <r>
          <rPr>
            <b/>
            <sz val="9"/>
            <rFont val="Tahoma"/>
            <family val="2"/>
          </rPr>
          <t xml:space="preserve">CHECK CASE BY CASE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A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YM CELEBRITY: KHH05 / TCH03
AMALIA C: KHH04 / TCH01
ST EVER: KHH04 / TCH03
EVER OPUS: KHH03/TCH03
</t>
        </r>
      </text>
    </comment>
    <comment ref="D10" authorId="1" shapeId="0" xr:uid="{00000000-0006-0000-0C00-000002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1" shapeId="0" xr:uid="{00000000-0006-0000-0C00-000003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B23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AMALIA C: KHH05 / HKG01
ST EVER: KHH04 / HKG04
YM CELEBRITY: KHH04 / HKG01
EVER OPUS: KHH03/HKG01</t>
        </r>
      </text>
    </comment>
    <comment ref="D26" authorId="1" shapeId="0" xr:uid="{00000000-0006-0000-0C00-000005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6" authorId="1" shapeId="0" xr:uid="{00000000-0006-0000-0C00-000006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F8" authorId="0" shapeId="0" xr:uid="{00000000-0006-0000-0E00-000001000000}">
      <text>
        <r>
          <rPr>
            <sz val="9"/>
            <rFont val="Tahoma"/>
            <family val="2"/>
          </rPr>
          <t xml:space="preserve">Terminal UTC 01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3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40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2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44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6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4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50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52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54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56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58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60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</commentList>
</comments>
</file>

<file path=xl/sharedStrings.xml><?xml version="1.0" encoding="utf-8"?>
<sst xmlns="http://schemas.openxmlformats.org/spreadsheetml/2006/main" count="2239" uniqueCount="625">
  <si>
    <t>COSCO SHIPPING LINES VIETNAM</t>
  </si>
  <si>
    <t>COUNTRY / AREA</t>
  </si>
  <si>
    <t>ETD</t>
  </si>
  <si>
    <t>DESTINATION</t>
  </si>
  <si>
    <t>SERVICE</t>
  </si>
  <si>
    <t>CHINA</t>
  </si>
  <si>
    <t>SUN</t>
  </si>
  <si>
    <t>XINGANG - QINGTAO - RIZHAO</t>
  </si>
  <si>
    <t>CV2</t>
  </si>
  <si>
    <t>CHANGE ROUTING FROM 13 SEP 2021</t>
  </si>
  <si>
    <t>SAT</t>
  </si>
  <si>
    <t>SHEKOU</t>
  </si>
  <si>
    <t>KTX1</t>
  </si>
  <si>
    <t>CHANGE POL FROM MAR 2021 (CAT LAI -&gt; SP-ITC INTERNATIONAL CONTAINER TERMINAL (HCM28))</t>
  </si>
  <si>
    <t>WED</t>
  </si>
  <si>
    <t>HONGKONG-SHEKOU-INCHEON-XINGANG-DALIAN-QINGDAO</t>
  </si>
  <si>
    <t>CHL</t>
  </si>
  <si>
    <t>YANGPU-QINZHOU-ZHANJIANG-HONGKONG-NANSHA</t>
  </si>
  <si>
    <t>CVX1</t>
  </si>
  <si>
    <t>CHANGE ROUTING FROM 18 SEP 2019</t>
  </si>
  <si>
    <t>MON</t>
  </si>
  <si>
    <t>HONGKONG-NANSHA</t>
  </si>
  <si>
    <t>NEW CVX1</t>
  </si>
  <si>
    <t>WED-THU</t>
  </si>
  <si>
    <t>YANGPU-QINZHOU</t>
  </si>
  <si>
    <t>QVS N</t>
  </si>
  <si>
    <t>SHANGHAI</t>
  </si>
  <si>
    <t>CKI</t>
  </si>
  <si>
    <t>SUN-MON</t>
  </si>
  <si>
    <t>SHEKOU-HONG KONG -FUZHOU-INCHEON-QINGDAO-SHANGHAI</t>
  </si>
  <si>
    <t>CV1</t>
  </si>
  <si>
    <t>TUE</t>
  </si>
  <si>
    <t>SHANGHAI - NINGBO</t>
  </si>
  <si>
    <t>CHANGE ROUTING FROM 28 AUG 2021</t>
  </si>
  <si>
    <t xml:space="preserve">FUZHOU- QUANZHOU- SHANTOU- SHEKOU-NANSHA </t>
  </si>
  <si>
    <t>CV3</t>
  </si>
  <si>
    <t>FRI-SAT</t>
  </si>
  <si>
    <t>NEW CV5 SERVICE (SHANGHAI, XIAMEN)</t>
  </si>
  <si>
    <t>CV5</t>
  </si>
  <si>
    <t>CIT</t>
  </si>
  <si>
    <t>No space, check case by case</t>
  </si>
  <si>
    <t>HONG KONG</t>
  </si>
  <si>
    <t>MON-WED</t>
  </si>
  <si>
    <t>HONGKONG</t>
  </si>
  <si>
    <t>THU</t>
  </si>
  <si>
    <t>THX</t>
  </si>
  <si>
    <t>KTX6</t>
  </si>
  <si>
    <t>TAIWAN</t>
  </si>
  <si>
    <t>TUE / THU</t>
  </si>
  <si>
    <t>KAOHSIUNG - TAICHUNG - KEELUNG</t>
  </si>
  <si>
    <t>JAPAN</t>
  </si>
  <si>
    <t>OSAKA - KOBE - NAGOYA - TOKYO - YOKOHAMA</t>
  </si>
  <si>
    <t>No space from ETD 4 APR</t>
  </si>
  <si>
    <t>KOREA</t>
  </si>
  <si>
    <t>INCHON</t>
  </si>
  <si>
    <t>PUSAN- KWANGYANG</t>
  </si>
  <si>
    <t>SINGAPORE</t>
  </si>
  <si>
    <t>MON / SUN</t>
  </si>
  <si>
    <t>IHX / VNS / VTS</t>
  </si>
  <si>
    <t>MALAYSIA</t>
  </si>
  <si>
    <t>PORT KLANG WEST</t>
  </si>
  <si>
    <t>HPX2</t>
  </si>
  <si>
    <t>PENANG - KUCHING - BINTULU - KOTA KINABALU VIA  SINGAPORE</t>
  </si>
  <si>
    <t>INDONESIA</t>
  </si>
  <si>
    <t>JAKARTA DIRECT</t>
  </si>
  <si>
    <t>IHX</t>
  </si>
  <si>
    <t xml:space="preserve">SURABAYA - SEMARANG - BELAWAN - PALEMBANG - BATAM VIA SINGAPORE </t>
  </si>
  <si>
    <t>MYANMAR</t>
  </si>
  <si>
    <t>YANGON (AWPT)</t>
  </si>
  <si>
    <t xml:space="preserve">YANGON (MIP &amp; MITT) </t>
  </si>
  <si>
    <t>Stop receive Yangon MITT/MIP from from 11 MAR</t>
  </si>
  <si>
    <t>PHILIPPINES</t>
  </si>
  <si>
    <t xml:space="preserve">MANILA (NORTH)- GENERAL SANTOS - DAVAO </t>
  </si>
  <si>
    <t>INDIA</t>
  </si>
  <si>
    <t>PIPAVAV PORT - NHAVA SHEVA - MUNDRA - CHENNAI - VIZAG - KATTUPALLI</t>
  </si>
  <si>
    <t>PAKISTAN</t>
  </si>
  <si>
    <t>KARACHI</t>
  </si>
  <si>
    <t>SRILANKA</t>
  </si>
  <si>
    <t>COLOMBO</t>
  </si>
  <si>
    <t>BANGLADESH</t>
  </si>
  <si>
    <t>CHITTAGONG VIA PORT KLANG, SINGAPORE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</si>
  <si>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</si>
  <si>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</si>
  <si>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</si>
  <si>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</si>
  <si>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WEBSITE: WWW.COSCON.COM</t>
  </si>
  <si>
    <t>BACK TO MENU</t>
  </si>
  <si>
    <t xml:space="preserve">Updated: </t>
  </si>
  <si>
    <t>CIT SERVICE (SHANGHAI, NINGBO)</t>
  </si>
  <si>
    <t>VOYAGE NO.</t>
  </si>
  <si>
    <t>ETA</t>
  </si>
  <si>
    <t>VESSEL NAME</t>
  </si>
  <si>
    <t>HCM</t>
  </si>
  <si>
    <t>NINGBO</t>
  </si>
  <si>
    <t>SHA04</t>
  </si>
  <si>
    <t>NGB05</t>
  </si>
  <si>
    <t>08 days</t>
  </si>
  <si>
    <t>09 days</t>
  </si>
  <si>
    <t>003N</t>
  </si>
  <si>
    <t>SHA04 : ShanghaiPort Ctn Waigaoqiao Tml Brh (phase II) // NGB05: Ningbo Yuandong Terminals Limited</t>
  </si>
  <si>
    <t>CLOSING TIME :</t>
  </si>
  <si>
    <t>CAT LAI :</t>
  </si>
  <si>
    <t>12:00 FRI</t>
  </si>
  <si>
    <t xml:space="preserve">ABOVE SAILING SCHEDULE IS SUBJECT TO CHANGE WITH /WITHOUT PRIOR NOTICE </t>
  </si>
  <si>
    <t>SU17 Building, 05 Ho Bieu Chanh, Ward 12, Phu Nhuan Dist, HCMC, Viet Nam</t>
  </si>
  <si>
    <t>WEBSITE : WWW.COSCON.COM</t>
  </si>
  <si>
    <t xml:space="preserve">          COSCO SHIPPING LINES VIETNAM</t>
  </si>
  <si>
    <t>CV1 SERVICE (SHEKOU, HONGKONG, FUZHOU, INCHON, QINGDAO, SHANGHAI)</t>
  </si>
  <si>
    <t>Updated:</t>
  </si>
  <si>
    <t>VOYAGE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</si>
  <si>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</si>
  <si>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</si>
  <si>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</si>
  <si>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</si>
  <si>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</si>
  <si>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</si>
  <si>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</si>
  <si>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</si>
  <si>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</si>
  <si>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>OMIT</t>
  </si>
  <si>
    <t>ZHONG GU HUANG HAI</t>
  </si>
  <si>
    <r>
      <rPr>
        <b/>
        <i/>
        <sz val="11"/>
        <rFont val="Arial"/>
        <family val="2"/>
      </rPr>
      <t>Fuzhou:</t>
    </r>
    <r>
      <rPr>
        <i/>
        <sz val="11"/>
        <rFont val="Arial"/>
        <family val="2"/>
      </rPr>
      <t xml:space="preserve"> Fuzhou  Int'l Container Terminal  //  </t>
    </r>
    <r>
      <rPr>
        <b/>
        <i/>
        <sz val="11"/>
        <rFont val="Arial"/>
        <family val="2"/>
      </rPr>
      <t>Inchon:</t>
    </r>
    <r>
      <rPr>
        <i/>
        <sz val="11"/>
        <rFont val="Arial"/>
        <family val="2"/>
      </rPr>
      <t xml:space="preserve"> Hanjin Incheon Container Terminal  //  </t>
    </r>
    <r>
      <rPr>
        <b/>
        <i/>
        <sz val="11"/>
        <rFont val="Arial"/>
        <family val="2"/>
      </rPr>
      <t>Qingdao</t>
    </r>
    <r>
      <rPr>
        <i/>
        <sz val="11"/>
        <rFont val="Arial"/>
        <family val="2"/>
      </rPr>
      <t xml:space="preserve"> : Qingdao Qianwan Container Tml Co. 2 //  </t>
    </r>
    <r>
      <rPr>
        <b/>
        <i/>
        <sz val="11"/>
        <rFont val="Arial"/>
        <family val="2"/>
      </rPr>
      <t>Shanghai</t>
    </r>
    <r>
      <rPr>
        <i/>
        <sz val="11"/>
        <rFont val="Arial"/>
        <family val="2"/>
      </rPr>
      <t xml:space="preserve"> : Shanghai East Container Terminal (WGQ phase IV)</t>
    </r>
  </si>
  <si>
    <t>11:59 AM SAT</t>
  </si>
  <si>
    <t>NEW CV2-N SERVICE: SGN- SHANGHAI - NINGBO (Effective from: 28 AUG)</t>
  </si>
  <si>
    <t xml:space="preserve">VOYAGE </t>
  </si>
  <si>
    <t>NO.</t>
  </si>
  <si>
    <t>RIZHAO</t>
  </si>
  <si>
    <t>XINGANG</t>
  </si>
  <si>
    <t>TAO06</t>
  </si>
  <si>
    <t>RZH01</t>
  </si>
  <si>
    <t>NGB04</t>
  </si>
  <si>
    <t>TSN01</t>
  </si>
  <si>
    <t>07 days</t>
  </si>
  <si>
    <t>10 days</t>
  </si>
  <si>
    <t>NZ NINGBO</t>
  </si>
  <si>
    <t>-</t>
  </si>
  <si>
    <t>ZHONG HANG SHENG</t>
  </si>
  <si>
    <t>137N</t>
  </si>
  <si>
    <t>CSCL MANZANILLO</t>
  </si>
  <si>
    <t>069N</t>
  </si>
  <si>
    <t>CITY OF BEIJING</t>
  </si>
  <si>
    <t>033N</t>
  </si>
  <si>
    <t>AS PENELOPE</t>
  </si>
  <si>
    <t>088N</t>
  </si>
  <si>
    <t>BLANK</t>
  </si>
  <si>
    <t>RZH01 : Rizhao Port Container Development  - TAO06: QQCTU Qingdao Qian United Ctn - NGB04: Daxie Int'l Container Terminals Co. - XMN01: Hai Tian</t>
  </si>
  <si>
    <t xml:space="preserve"> CAT LAI :</t>
  </si>
  <si>
    <t>14:00 FRI</t>
  </si>
  <si>
    <t>NEW LTD: TUE (Effective from: 21 SEP)</t>
  </si>
  <si>
    <t>XIAMEN</t>
  </si>
  <si>
    <t>SHA07</t>
  </si>
  <si>
    <t>XMN01</t>
  </si>
  <si>
    <t>04 days</t>
  </si>
  <si>
    <t>06 days</t>
  </si>
  <si>
    <t>AS PAMELA</t>
  </si>
  <si>
    <t xml:space="preserve"> </t>
  </si>
  <si>
    <t xml:space="preserve"> CAT LAI : 15:00 MON</t>
  </si>
  <si>
    <t>NEW CV2-C SERVICE: SGN- XINGANG - QINGDAO - RIZHAO (Effective from: 13 SEP)
NEW LTD （Effective from 3 OCT)</t>
  </si>
  <si>
    <t>NEW LTD （Effective from 3 OCT)</t>
  </si>
  <si>
    <t>SHA06</t>
  </si>
  <si>
    <t>ELA</t>
  </si>
  <si>
    <t>020N</t>
  </si>
  <si>
    <t>SHA06: SH Port Ctn Waigaoqiao Phase I Tml</t>
  </si>
  <si>
    <t>CAT LAI : 01:00 TUE</t>
  </si>
  <si>
    <t>FUZHOU</t>
  </si>
  <si>
    <t>FZN01</t>
  </si>
  <si>
    <t>SHANG07</t>
  </si>
  <si>
    <t>5 days</t>
  </si>
  <si>
    <t>TSN01: Tianjin Port Container Terminal - TAO06: QQCTU Qingdao Qian United Ctn - RZH01: Rizhao Port Container Development</t>
  </si>
  <si>
    <t>CAT LAI : 02:00 SAT</t>
  </si>
  <si>
    <t>NEW CV3 SERVICE (HONG KONG, FUZHOU, QUANZHOU, SHANTOU, SHEKOU)</t>
  </si>
  <si>
    <t xml:space="preserve"> VOYAGE</t>
  </si>
  <si>
    <t>QUANZHOU
SHIHU</t>
  </si>
  <si>
    <t>SHANTOU</t>
  </si>
  <si>
    <t>NANSHA</t>
  </si>
  <si>
    <t>HKG01</t>
  </si>
  <si>
    <t>QZJ04</t>
  </si>
  <si>
    <t>SWA06</t>
  </si>
  <si>
    <t>SHK01</t>
  </si>
  <si>
    <t>NEW PORT</t>
  </si>
  <si>
    <t>CAPE FORBY</t>
  </si>
  <si>
    <t xml:space="preserve">	
WAN HAI 282</t>
  </si>
  <si>
    <t xml:space="preserve">HKG01 : HIT </t>
  </si>
  <si>
    <t>18:00 FRI</t>
  </si>
  <si>
    <t>FRI</t>
  </si>
  <si>
    <t>JINYUNHE</t>
  </si>
  <si>
    <t>LOA GLORY</t>
  </si>
  <si>
    <t>TBA</t>
  </si>
  <si>
    <t>XMN01: Hai Tian - SHA07 : Sha Port Ctn Waigaoqiao Phase V Tml</t>
  </si>
  <si>
    <t xml:space="preserve">CAT LAI : </t>
  </si>
  <si>
    <t>20:00 THU</t>
  </si>
  <si>
    <t xml:space="preserve">        COSCO SHIPPING LINES VIETNAM</t>
  </si>
  <si>
    <t xml:space="preserve">    NEW CVX1  (SOUTH CHINA: SGN - XIAOCHAN BEACH - QINZHOU - ZHANJIANG - HONGKONG - NANSHA)</t>
  </si>
  <si>
    <t>VOYAGE 
NO.</t>
  </si>
  <si>
    <t>XIAOCHAN BEACH
(YANGPU)
XCT01</t>
  </si>
  <si>
    <t>QINZHOU</t>
  </si>
  <si>
    <t>ZHANJIANG</t>
  </si>
  <si>
    <t>HONGKONG
 (HKG01)</t>
  </si>
  <si>
    <t>MIYUNHE</t>
  </si>
  <si>
    <t xml:space="preserve">CAT LAI </t>
  </si>
  <si>
    <t>NEW CVX1: SGN - HONGKONG - NANSHA</t>
  </si>
  <si>
    <t>HONGKONG
HKG01</t>
  </si>
  <si>
    <t>NANSHA
NSH04</t>
  </si>
  <si>
    <t>SHANGHAI (SHA07)</t>
  </si>
  <si>
    <t>7 days</t>
  </si>
  <si>
    <t>073N</t>
  </si>
  <si>
    <t>P/O CVX1</t>
  </si>
  <si>
    <t>074N</t>
  </si>
  <si>
    <t>075N</t>
  </si>
  <si>
    <t>076N</t>
  </si>
  <si>
    <t>077N</t>
  </si>
  <si>
    <t>HKG01: HIT</t>
  </si>
  <si>
    <t>NSH04: Guangzhou South China Oceangate Tml (GOCT)</t>
  </si>
  <si>
    <t>00:00 MON</t>
  </si>
  <si>
    <t>QVS (QINZHOU)</t>
  </si>
  <si>
    <t>JT GLORY</t>
  </si>
  <si>
    <t>22:00 WED</t>
  </si>
  <si>
    <t>CALA PAGURO</t>
  </si>
  <si>
    <t>10:00 WED</t>
  </si>
  <si>
    <t>CHL SERVICE (HONG KONG - SHEKOU - INCHON - XINGANG - DALIAN - QINGDAO)</t>
  </si>
  <si>
    <t>HONG KONG
(HKG04 )</t>
  </si>
  <si>
    <t>XINGANG
(TSN01)</t>
  </si>
  <si>
    <t>DALIAN</t>
  </si>
  <si>
    <t>12 days</t>
  </si>
  <si>
    <t>GH BORA</t>
  </si>
  <si>
    <t>HKG04: Modern Terminal Limited (MTL) / Inchon: Incheon Container Terminal Co.,Ltd. / Xingang TSN03: CSX Orient (Tianjin) Container Terminals Co.,Ltd</t>
  </si>
  <si>
    <t>12:00PM TUE</t>
  </si>
  <si>
    <t xml:space="preserve">               COSCO SHIPPING LINES VIETNAM</t>
  </si>
  <si>
    <t>CHINA - KOREA - PHILIPPINES (CKI)</t>
  </si>
  <si>
    <t>ETD
HO CHI MINH</t>
  </si>
  <si>
    <t>SHANGHAI
SHA07</t>
  </si>
  <si>
    <t>BUSAN</t>
  </si>
  <si>
    <t>KWANGYANG</t>
  </si>
  <si>
    <t>KMTC SHANGHAI</t>
  </si>
  <si>
    <t>KMTC XIAMEN</t>
  </si>
  <si>
    <t xml:space="preserve">	
KMTC DALIAN</t>
  </si>
  <si>
    <t>2204N</t>
  </si>
  <si>
    <t>SHA07 : Sha Port Ctn Waigaoqiao Phase V Tml</t>
  </si>
  <si>
    <t>11:00 AM TUE</t>
  </si>
  <si>
    <t>COSCON</t>
  </si>
  <si>
    <t>KTX1 SERVICE (SHEKOU - JAPAN - TAIWAN)</t>
  </si>
  <si>
    <t>Check Space case by case</t>
  </si>
  <si>
    <t>CAPE ORIENT</t>
  </si>
  <si>
    <t>OREA</t>
  </si>
  <si>
    <t xml:space="preserve">HKG01 HIT / KHH04 : OOCL (Taiwan) Co., Ltd. / </t>
  </si>
  <si>
    <t>SP-ITC INTERNATIONAL CONTAINER TERMINAL (HCM28)</t>
  </si>
  <si>
    <t>10:00 FRI</t>
  </si>
  <si>
    <t>ICD Sotrans/ Dong Nai/ Transimex: 10:00 THU</t>
  </si>
  <si>
    <t>KTX6 SERVICE (SHEKOU)</t>
  </si>
  <si>
    <t>VNTCT</t>
  </si>
  <si>
    <t>OSAKA</t>
  </si>
  <si>
    <t>KOBE</t>
  </si>
  <si>
    <t>NAGOYA</t>
  </si>
  <si>
    <t>YOKOHAMA</t>
  </si>
  <si>
    <t>TOKYO</t>
  </si>
  <si>
    <t>OOCL DALIAN</t>
  </si>
  <si>
    <t>658N</t>
  </si>
  <si>
    <t>last voyage</t>
  </si>
  <si>
    <t xml:space="preserve">	WAN HAI 510</t>
  </si>
  <si>
    <t>N139</t>
  </si>
  <si>
    <t>no space</t>
  </si>
  <si>
    <t>SPIL KARTIKA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</si>
  <si>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</si>
  <si>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</si>
  <si>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</si>
  <si>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</si>
  <si>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</si>
  <si>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</si>
  <si>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</si>
  <si>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Cat Lai Giang Nam / Cat Lai / Phuc Long / Dong Nai/ Tanamexco / Sowatco</t>
  </si>
  <si>
    <t xml:space="preserve">18:00 FRI </t>
  </si>
  <si>
    <t>TAN CANG CAI MEP (TCIT)</t>
  </si>
  <si>
    <t xml:space="preserve">14:00 SAT </t>
  </si>
  <si>
    <t>NEW THX-B SERVICE (KAOHSIUNG, TAICHUNG)</t>
  </si>
  <si>
    <t>ETD
HCM</t>
  </si>
  <si>
    <t>KAOHSIUNG</t>
  </si>
  <si>
    <t>TAICHUNG</t>
  </si>
  <si>
    <t>03 days</t>
  </si>
  <si>
    <t>KHH05</t>
  </si>
  <si>
    <t>KHH04</t>
  </si>
  <si>
    <t>TCH01</t>
  </si>
  <si>
    <t>TCH03</t>
  </si>
  <si>
    <t>AMALIA C</t>
  </si>
  <si>
    <t>YM CELEBRITY</t>
  </si>
  <si>
    <t>EVER OPUS</t>
  </si>
  <si>
    <t>KHH04 : OOCL (Taiwan) Co., Ltd. / KHH05 : HON MING TERMINAL&amp;STEVEDORING CO.</t>
  </si>
  <si>
    <t>TCH01 : China Container Terminal Corp / TCH03 : Evergreen Int'l Storage &amp; Transport</t>
  </si>
  <si>
    <t>12:00 PM MON at CAT LAI</t>
  </si>
  <si>
    <t>NEW THX-A SERVICE (KAOHSIUNG, KEELUNG, HONGKONG)</t>
  </si>
  <si>
    <t xml:space="preserve">KEELUNG
</t>
  </si>
  <si>
    <t xml:space="preserve">HONG KONG
</t>
  </si>
  <si>
    <t>03-04 days</t>
  </si>
  <si>
    <t>HKG04</t>
  </si>
  <si>
    <t>HKG09: Hong Kong Int'l Terminals Ltd / HKG04: Modern Terminals</t>
  </si>
  <si>
    <t>KEL-ULIC: United Logistics Int'l Co.</t>
  </si>
  <si>
    <t>12:00 PM WED at CAT LAI</t>
  </si>
  <si>
    <t xml:space="preserve">             SINGAPORE (VTS)</t>
  </si>
  <si>
    <t>NUMBER</t>
  </si>
  <si>
    <t>2 days</t>
  </si>
  <si>
    <t>CAPE FAWLEY</t>
  </si>
  <si>
    <t>SANTA LOUKIA</t>
  </si>
  <si>
    <t/>
  </si>
  <si>
    <t>08:00 AM SAT at CAT LAI</t>
  </si>
  <si>
    <t>PORT KELANG (HPX2)</t>
  </si>
  <si>
    <t>PORT KELANG
PKG03</t>
  </si>
  <si>
    <t>YANTRA BHUM</t>
  </si>
  <si>
    <t>04:00 AM TUE at CAT LAI</t>
  </si>
  <si>
    <t xml:space="preserve"> COSCO SHIPPING LINES VIETNAM</t>
  </si>
  <si>
    <t>NEW DIRECT SERVICE TO JAKARTA (IHX)</t>
  </si>
  <si>
    <t xml:space="preserve">VOYAGE 
NUMBER </t>
  </si>
  <si>
    <t>ETD 
HCM</t>
  </si>
  <si>
    <t>SIN</t>
  </si>
  <si>
    <t>JAKARTA (Tanjung Priok)</t>
  </si>
  <si>
    <r>
      <rPr>
        <b/>
        <sz val="12"/>
        <color rgb="FFFF0000"/>
        <rFont val="Arial"/>
        <family val="2"/>
      </rPr>
      <t>TSJ terminal</t>
    </r>
    <r>
      <rPr>
        <b/>
        <sz val="13.5"/>
        <color indexed="10"/>
        <rFont val="Cambria"/>
        <family val="1"/>
      </rPr>
      <t xml:space="preserve"> (JKT09)</t>
    </r>
  </si>
  <si>
    <t>JICT terminal (JKT01)</t>
  </si>
  <si>
    <t>SPIRIT OF CAPE TOWN</t>
  </si>
  <si>
    <t>CSCL LIMA</t>
  </si>
  <si>
    <t>Remarks for closing time:</t>
  </si>
  <si>
    <t xml:space="preserve">07:00 AM SUN at CAT LAI </t>
  </si>
  <si>
    <t>SERVICE TO YANGON (AWPT) VIA PORT KELANG</t>
  </si>
  <si>
    <t>STOP RECEIVE YANGON UNTIL FURTHER NOTICE</t>
  </si>
  <si>
    <t xml:space="preserve">VOYAGE NUMBER </t>
  </si>
  <si>
    <t>INTENDED
CONNECTING VESSEL</t>
  </si>
  <si>
    <t>CTP MAKASSAR 237S</t>
  </si>
  <si>
    <t>SYM1</t>
  </si>
  <si>
    <t>SYM2</t>
  </si>
  <si>
    <t>MTS</t>
  </si>
  <si>
    <t>08:00 SAT</t>
  </si>
  <si>
    <t>SERVICE TO YANGON (AWPT) VIA SINGAPORE</t>
  </si>
  <si>
    <t xml:space="preserve">ETD HCM
</t>
  </si>
  <si>
    <t>ETA
SIN</t>
  </si>
  <si>
    <t>ETA
YANGON (AWPT)</t>
  </si>
  <si>
    <t xml:space="preserve">NUMBER </t>
  </si>
  <si>
    <t>TCHP</t>
  </si>
  <si>
    <t>CAT LAI</t>
  </si>
  <si>
    <t>HANSA OSTERBURG</t>
  </si>
  <si>
    <t>15:00 PM FRI at TCHP //21:00 PM THU at CAT LAI // 22:00 PM THU in PHUC LONG, TRANSIMEX, TANAMEXCO (don’t accept ICD PHUOCLONG /BINHDUONG)</t>
  </si>
  <si>
    <t>10:00 AM MON AT CAT LAI</t>
  </si>
  <si>
    <t>07:00 AM SUN at CAT LAI</t>
  </si>
  <si>
    <t>YANGON (MIP &amp; MITT) VIA SINGAPORE</t>
  </si>
  <si>
    <t xml:space="preserve">ETD </t>
  </si>
  <si>
    <t>YANGON (MIP)</t>
  </si>
  <si>
    <t>YANGON (MITT)</t>
  </si>
  <si>
    <t>INDONESIA SERVICE VIA SINGAPORE</t>
  </si>
  <si>
    <t>SEMARANG</t>
  </si>
  <si>
    <t>SURABAYA</t>
  </si>
  <si>
    <t>PRESIDIO 071S</t>
  </si>
  <si>
    <t>GMI</t>
  </si>
  <si>
    <t>SEA OF LUCK 233E</t>
  </si>
  <si>
    <t>ITS</t>
  </si>
  <si>
    <t>PRESIDIO 072S</t>
  </si>
  <si>
    <t xml:space="preserve">FEEDER VESSEL </t>
  </si>
  <si>
    <t xml:space="preserve">INTENDED
CONNECTING VESSEL </t>
  </si>
  <si>
    <t>BATAM</t>
  </si>
  <si>
    <t>SSX1</t>
  </si>
  <si>
    <t>ETD HOCHIMINH</t>
  </si>
  <si>
    <t>INTENDED</t>
  </si>
  <si>
    <t xml:space="preserve">CONNECTING VESSEL </t>
  </si>
  <si>
    <t>BELAWAN</t>
  </si>
  <si>
    <t>PALEMBANG</t>
  </si>
  <si>
    <t xml:space="preserve">BSS  </t>
  </si>
  <si>
    <t>PLM</t>
  </si>
  <si>
    <t>SRX1</t>
  </si>
  <si>
    <t>SRX2</t>
  </si>
  <si>
    <t>PHILIPPINES VIA SIN</t>
  </si>
  <si>
    <t>SUBIC BAY</t>
  </si>
  <si>
    <t>NORTH MANILA</t>
  </si>
  <si>
    <t>GENERAL SANTOS</t>
  </si>
  <si>
    <t>DAVAO</t>
  </si>
  <si>
    <t>NP1</t>
  </si>
  <si>
    <t>RSP</t>
  </si>
  <si>
    <t xml:space="preserve">             COSCO SHIPPING LINES VIETNAM</t>
  </si>
  <si>
    <t xml:space="preserve"> PENANG SERVICE VIA SINGAPORE</t>
  </si>
  <si>
    <t>PENANG</t>
  </si>
  <si>
    <t>SPIL KARTINI 015S</t>
  </si>
  <si>
    <t>CME</t>
  </si>
  <si>
    <t>MH GREEN 10S</t>
  </si>
  <si>
    <t>CMS2</t>
  </si>
  <si>
    <t>XIN QIN ZHOU 154S</t>
  </si>
  <si>
    <t>CMA CGM PUGET 0IH7LS1NC</t>
  </si>
  <si>
    <t>XIN XU ZHOU 131S</t>
  </si>
  <si>
    <t>COSCO COLOMBO 081S</t>
  </si>
  <si>
    <t>CMA CGM MONTOIR 0IH7PS1NC</t>
  </si>
  <si>
    <t>SPIL KARTINI 016S</t>
  </si>
  <si>
    <t>COSCO JEDDAH 064S</t>
  </si>
  <si>
    <t>KUCHING</t>
  </si>
  <si>
    <t>Port Kelang</t>
  </si>
  <si>
    <t>Pasir Gudang</t>
  </si>
  <si>
    <t>KTS</t>
  </si>
  <si>
    <t>FCS</t>
  </si>
  <si>
    <t>AGI</t>
  </si>
  <si>
    <t>JSM</t>
  </si>
  <si>
    <t>VJS</t>
  </si>
  <si>
    <t>CMA CGM RACINE 0FD5TW1MA</t>
  </si>
  <si>
    <t>TABEA 904W</t>
  </si>
  <si>
    <t xml:space="preserve">                   COSCO SHIPPING LINES VIETNAM</t>
  </si>
  <si>
    <t>CHITTAGONG VIA PORT KELANG / SINGAPORE</t>
  </si>
  <si>
    <t>ETD HCM</t>
  </si>
  <si>
    <t>CHITTAGONG</t>
  </si>
  <si>
    <t>BANGKOK 113N</t>
  </si>
  <si>
    <t>CGX5 / CGX4</t>
  </si>
  <si>
    <t>SCX2</t>
  </si>
  <si>
    <t>CGX2</t>
  </si>
  <si>
    <t>CGX4</t>
  </si>
  <si>
    <t xml:space="preserve">INDIA SERVICES </t>
  </si>
  <si>
    <t>NEW SERVICE TO CHENNAI / VISAKHAPATNAM / KATTUPALLI</t>
  </si>
  <si>
    <t>ETA
PKG</t>
  </si>
  <si>
    <t>CHENNAI</t>
  </si>
  <si>
    <t>VISAKHAPATNAM</t>
  </si>
  <si>
    <t>KATTUPALLI</t>
  </si>
  <si>
    <t>FCE</t>
  </si>
  <si>
    <t>KMTC MUMBAI 2107W</t>
  </si>
  <si>
    <t>INTERASIA CATALYST W008</t>
  </si>
  <si>
    <t>XIN LIAN YUN GANG 089W</t>
  </si>
  <si>
    <t>OOCL ZHOUSHAN 235W</t>
  </si>
  <si>
    <t>CMA CGM RACINE 0FD4HW1MA</t>
  </si>
  <si>
    <t>057S</t>
  </si>
  <si>
    <t>TONGVA W015</t>
  </si>
  <si>
    <t>ATHENS BRIDGE 123W</t>
  </si>
  <si>
    <t>TS SYDNEY 21008W</t>
  </si>
  <si>
    <t>XIN WEN ZHOU 138W</t>
  </si>
  <si>
    <t>AKA BHUM 005W</t>
  </si>
  <si>
    <t>08:00 AM SAT in CAT LAI</t>
  </si>
  <si>
    <t>HOCHIMINH</t>
  </si>
  <si>
    <t>TCX</t>
  </si>
  <si>
    <t>SGP</t>
  </si>
  <si>
    <t>MUNDRA</t>
  </si>
  <si>
    <t>NHAVA SHEVA</t>
  </si>
  <si>
    <t>PIPAVAV</t>
  </si>
  <si>
    <t>PMX (KICT - KHI02/ PICT- KHI03 / CMB03 )</t>
  </si>
  <si>
    <t>AGI (KICT  - KHI02)</t>
  </si>
  <si>
    <t>AIS (SAPT - KHI04)</t>
  </si>
  <si>
    <t>NSX (NVA05)</t>
  </si>
  <si>
    <t>SIS (NVA01, MUN02)</t>
  </si>
  <si>
    <t>CIX3</t>
  </si>
  <si>
    <t>INTERASIA FORWARD</t>
  </si>
  <si>
    <t>147N</t>
  </si>
  <si>
    <t>147E</t>
  </si>
  <si>
    <t>KMTC DALIAN</t>
  </si>
  <si>
    <t>112A</t>
  </si>
  <si>
    <t>006A</t>
  </si>
  <si>
    <t>036B</t>
  </si>
  <si>
    <t>KHH03</t>
  </si>
  <si>
    <t>KEL08</t>
  </si>
  <si>
    <t>380N</t>
  </si>
  <si>
    <t>381N</t>
  </si>
  <si>
    <t>2219N</t>
  </si>
  <si>
    <t>194S</t>
  </si>
  <si>
    <t>HKG01 : HIT / FZN01: Fuzhou Int'l Container Terminal / QZJ04: 	
Quanzhou Baosheng Shihu Hab Dvpt Co / SWA06: Shantou Group Account Guang Ao Port / SHK01: Shekou Container Terminal LTD / NSH04: 	
Guangzhou South China Oceangate</t>
  </si>
  <si>
    <t>13:00 MON</t>
  </si>
  <si>
    <t>379N</t>
  </si>
  <si>
    <t>014S</t>
  </si>
  <si>
    <t>132S</t>
  </si>
  <si>
    <t>015S</t>
  </si>
  <si>
    <t>WAN HAI 176</t>
  </si>
  <si>
    <t>N122</t>
  </si>
  <si>
    <t>2205N</t>
  </si>
  <si>
    <t>SAN PEDRO 027W</t>
  </si>
  <si>
    <t xml:space="preserve">	
INTELLIGENT PURSUIT 014N</t>
  </si>
  <si>
    <t>RITA 010N</t>
  </si>
  <si>
    <t>XIN XU ZHOU 136S</t>
  </si>
  <si>
    <t>SPIL KARTINI 022S</t>
  </si>
  <si>
    <t>KMTC MUMBAI 2204W</t>
  </si>
  <si>
    <t>SSL BRAHMAPUTRA 894W</t>
  </si>
  <si>
    <t>CNC TIGER 0IZBFN1NC</t>
  </si>
  <si>
    <t xml:space="preserve">	
GSS YANGON 139S</t>
  </si>
  <si>
    <t>SAN LORENZO 205S</t>
  </si>
  <si>
    <t xml:space="preserve">	
GSS YANGON 140S</t>
  </si>
  <si>
    <t xml:space="preserve">	
SAN LORENZO 206S</t>
  </si>
  <si>
    <t xml:space="preserve">	
GSS YANGON 141S</t>
  </si>
  <si>
    <t>SAN LORENZO 207S</t>
  </si>
  <si>
    <t>XIN WEN ZHOU 142W</t>
  </si>
  <si>
    <t>INTERASIA CATALYST W013</t>
  </si>
  <si>
    <t>OSAKA 21011W</t>
  </si>
  <si>
    <t>WHUTTHI BHUM 007W</t>
  </si>
  <si>
    <t>EVER URSULA 180W</t>
  </si>
  <si>
    <t>BHUDTHI BHUM 005W</t>
  </si>
  <si>
    <t>OOCL GENOA 057W</t>
  </si>
  <si>
    <t>SLIDE DOWN 1 WEEK</t>
  </si>
  <si>
    <t>087N</t>
  </si>
  <si>
    <t>N157</t>
  </si>
  <si>
    <t>042N</t>
  </si>
  <si>
    <t>013N</t>
  </si>
  <si>
    <t xml:space="preserve">SHA07: WGQ NO.5 - NGB04: Daxie Int'l Container Terminals Co.
SHA08: Shanghai Shengdong (I), Yangshan </t>
  </si>
  <si>
    <t>099E</t>
  </si>
  <si>
    <t>1088S</t>
  </si>
  <si>
    <t>013E</t>
  </si>
  <si>
    <t>SLIDE DOWN 2W AT SHANGHAI</t>
  </si>
  <si>
    <t>148N</t>
  </si>
  <si>
    <t xml:space="preserve">	
EVER OBEY</t>
  </si>
  <si>
    <t>001N</t>
  </si>
  <si>
    <t>N019</t>
  </si>
  <si>
    <t>N038</t>
  </si>
  <si>
    <t>N123</t>
  </si>
  <si>
    <t>N020</t>
  </si>
  <si>
    <t>100N</t>
  </si>
  <si>
    <t>014N</t>
  </si>
  <si>
    <t>149N</t>
  </si>
  <si>
    <t>148E</t>
  </si>
  <si>
    <t>042E</t>
  </si>
  <si>
    <t>100E</t>
  </si>
  <si>
    <t>014E</t>
  </si>
  <si>
    <t>382N</t>
  </si>
  <si>
    <t xml:space="preserve">	
LOA GLORY</t>
  </si>
  <si>
    <t>2221N</t>
  </si>
  <si>
    <t>383N</t>
  </si>
  <si>
    <t>2223N</t>
  </si>
  <si>
    <t>414N</t>
  </si>
  <si>
    <t>415N</t>
  </si>
  <si>
    <t xml:space="preserve">	
YM CREDENTIAL</t>
  </si>
  <si>
    <t>031N</t>
  </si>
  <si>
    <t xml:space="preserve">	
SATTHA BHUM</t>
  </si>
  <si>
    <t>127N</t>
  </si>
  <si>
    <t>079N</t>
  </si>
  <si>
    <t>032N</t>
  </si>
  <si>
    <t>2206N</t>
  </si>
  <si>
    <t>025N</t>
  </si>
  <si>
    <t xml:space="preserve">	
SINGAPORE</t>
  </si>
  <si>
    <t>116N</t>
  </si>
  <si>
    <t xml:space="preserve">	
OREA</t>
  </si>
  <si>
    <t>026N</t>
  </si>
  <si>
    <t xml:space="preserve">	
AMALIA C</t>
  </si>
  <si>
    <t>112B</t>
  </si>
  <si>
    <t>006B</t>
  </si>
  <si>
    <t xml:space="preserve">	
YM CELEBRITY</t>
  </si>
  <si>
    <t>037B</t>
  </si>
  <si>
    <t>113B</t>
  </si>
  <si>
    <t>007B</t>
  </si>
  <si>
    <t>037A</t>
  </si>
  <si>
    <t>113A</t>
  </si>
  <si>
    <t>007A</t>
  </si>
  <si>
    <t>038A</t>
  </si>
  <si>
    <t>075S</t>
  </si>
  <si>
    <t>076S</t>
  </si>
  <si>
    <t>195S</t>
  </si>
  <si>
    <t>196S</t>
  </si>
  <si>
    <t>133S</t>
  </si>
  <si>
    <t>134S</t>
  </si>
  <si>
    <t>016S</t>
  </si>
  <si>
    <t>017S</t>
  </si>
  <si>
    <t>018S</t>
  </si>
  <si>
    <t>019S</t>
  </si>
  <si>
    <t>ISEACO WISDOM 058N</t>
  </si>
  <si>
    <t xml:space="preserve">	
ISEACO GENESIS 175N</t>
  </si>
  <si>
    <t>ISEACO WISDOM 059N</t>
  </si>
  <si>
    <t xml:space="preserve">	
ISEACO GENESIS 176N</t>
  </si>
  <si>
    <t>ISEACO WISDOM 060N</t>
  </si>
  <si>
    <t xml:space="preserve">	
CTP FORTUNE 247S</t>
  </si>
  <si>
    <t>CTP MAKASSAR 433S</t>
  </si>
  <si>
    <t xml:space="preserve">	
CTP FORTUNE 248S</t>
  </si>
  <si>
    <t>CTP MAKASSAR 434S</t>
  </si>
  <si>
    <t>CTP FORTUNE 249S</t>
  </si>
  <si>
    <t xml:space="preserve">	
HIGHWAY 174S</t>
  </si>
  <si>
    <t>HIGHWAY 175S</t>
  </si>
  <si>
    <t>HIGHWAY 176S</t>
  </si>
  <si>
    <t>HIGHWAY 177S</t>
  </si>
  <si>
    <t>HIGHWAY 178S</t>
  </si>
  <si>
    <t xml:space="preserve">	
PRESIDIO 086N</t>
  </si>
  <si>
    <t xml:space="preserve">	
PRESIDIO 087N</t>
  </si>
  <si>
    <t>PRESIDIO 088N</t>
  </si>
  <si>
    <t>PRESIDIO 089N</t>
  </si>
  <si>
    <t xml:space="preserve">	
SAN PEDRO 026W</t>
  </si>
  <si>
    <t>SAN PEDRO 028W</t>
  </si>
  <si>
    <t>SAN PEDRO 029W</t>
  </si>
  <si>
    <t>SAN PEDRO 030W</t>
  </si>
  <si>
    <t xml:space="preserve">	
LIMA VALERIE 106</t>
  </si>
  <si>
    <t xml:space="preserve">	
LIMA VALERIE 107</t>
  </si>
  <si>
    <t xml:space="preserve">	
LIMA VALERIE 108</t>
  </si>
  <si>
    <t xml:space="preserve">	
LIMA VALERIE 109</t>
  </si>
  <si>
    <t xml:space="preserve">	
LIMA VALERIE 110</t>
  </si>
  <si>
    <t xml:space="preserve">	
SPIRIT OF MUMBAI 027S</t>
  </si>
  <si>
    <t>SPIRIT OF MUMBAI 028S</t>
  </si>
  <si>
    <t>SPIRIT OF MUMBAI 029S</t>
  </si>
  <si>
    <t>SPIRIT OF MUMBAI 030S</t>
  </si>
  <si>
    <t>TRADER 078S</t>
  </si>
  <si>
    <t>TRADER 079S</t>
  </si>
  <si>
    <t>TRADER 080S</t>
  </si>
  <si>
    <t>TRADER 081S</t>
  </si>
  <si>
    <t>TRADER 082S</t>
  </si>
  <si>
    <t>TRADER 083S</t>
  </si>
  <si>
    <t xml:space="preserve">	
INTELLIGENT PURSUIT 015N</t>
  </si>
  <si>
    <t xml:space="preserve">	
INTELLIGENT PURSUIT 016N</t>
  </si>
  <si>
    <t xml:space="preserve">	
RITA 011N</t>
  </si>
  <si>
    <t xml:space="preserve">	
RITA 012N</t>
  </si>
  <si>
    <t xml:space="preserve">	
KOTA HAPAS 0346E</t>
  </si>
  <si>
    <t>DANU BHUM 488E</t>
  </si>
  <si>
    <t>DANU BHUM 489E</t>
  </si>
  <si>
    <t>KOTA HAPAS 0347E</t>
  </si>
  <si>
    <t xml:space="preserve">	
KOTA HAPAS 0348E</t>
  </si>
  <si>
    <t>VANCOUVER 015W</t>
  </si>
  <si>
    <t>WAN HAI 305 W257</t>
  </si>
  <si>
    <t>DAPHNE 837W</t>
  </si>
  <si>
    <t>XIN WEN ZHOU 143W</t>
  </si>
  <si>
    <t>XIN TIAN JIN 074W</t>
  </si>
  <si>
    <t>ATHENS BRIDGE 132W</t>
  </si>
  <si>
    <t>XIN WU HAN 137W</t>
  </si>
  <si>
    <t>WHUTTHI BHUM 008W</t>
  </si>
  <si>
    <t>MOL GENEROSITY 156W</t>
  </si>
  <si>
    <t>LONG BEACH TRADER W018</t>
  </si>
  <si>
    <t>COSCO ANTWERP 179W</t>
  </si>
  <si>
    <t>RDO ENDEAVOUR W056</t>
  </si>
  <si>
    <t>ITAL USODIMARE 154W</t>
  </si>
  <si>
    <t>NORTHERN GUARD 895W</t>
  </si>
  <si>
    <t>TALASSA 02222W</t>
  </si>
  <si>
    <t>TS DUBAI 22004W</t>
  </si>
  <si>
    <t>ESL KABIR 02224W</t>
  </si>
  <si>
    <t>XIN YAN TIAN 071W</t>
  </si>
  <si>
    <t>HANSA ROTENBURG 910W</t>
  </si>
  <si>
    <t>AS SICILIA 904W</t>
  </si>
  <si>
    <t>HAIAN MIND 22008W</t>
  </si>
  <si>
    <t>OOCL BRAZIL 023W</t>
  </si>
  <si>
    <t>OOCL HAMBURG 136W</t>
  </si>
  <si>
    <t>OOCL LUXEMBOURG 096W</t>
  </si>
  <si>
    <t>XIN QIN ZHOU 160S</t>
  </si>
  <si>
    <t>XIN XU ZHOU 137S</t>
  </si>
  <si>
    <t>LINAU 122 22021</t>
  </si>
  <si>
    <t>GH TRAMONTANE 0IZBHN1NC</t>
  </si>
  <si>
    <t>CMA CGM MOMBASA 0IZBJN1NC</t>
  </si>
  <si>
    <t>SPIL NIKEN 0IZBLN1NC</t>
  </si>
  <si>
    <t>CNC TIGER 0IZBNN1NC</t>
  </si>
  <si>
    <t>RAN JIAN 5</t>
  </si>
  <si>
    <t>N001</t>
  </si>
  <si>
    <t>N002</t>
  </si>
  <si>
    <t>N003</t>
  </si>
  <si>
    <t>SLIDE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</si>
</sst>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000"/>
    <numFmt numFmtId="175" formatCode="&quot;Lilium V.&quot;#&quot;S&quot;"/>
    <numFmt numFmtId="176" formatCode="dd\-mmm"/>
    <numFmt numFmtId="177" formatCode="000&quot;B&quot;"/>
    <numFmt numFmtId="178" formatCode="000&quot;N&quot;"/>
    <numFmt numFmtId="179" formatCode="_ * #,##0_ ;_ * \-#,##0_ ;_ * &quot;-&quot;_ ;_ @_ "/>
  </numFmts>
  <fonts count="202">
    <font>
      <sz val="12"/>
      <name val=".VnTime"/>
      <charset val="134"/>
    </font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6"/>
      <color rgb="FFFF0000"/>
      <name val="Arial"/>
      <family val="2"/>
    </font>
    <font>
      <b/>
      <u/>
      <sz val="14"/>
      <color indexed="17"/>
      <name val="Arial"/>
      <family val="2"/>
    </font>
    <font>
      <i/>
      <sz val="11"/>
      <color theme="1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rgb="FF7030A0"/>
      <name val="Arial"/>
      <family val="2"/>
    </font>
    <font>
      <b/>
      <sz val="12"/>
      <color rgb="FF9900CC"/>
      <name val="Arial"/>
      <family val="2"/>
    </font>
    <font>
      <b/>
      <sz val="14"/>
      <color rgb="FFFF0000"/>
      <name val="Arial"/>
      <family val="2"/>
    </font>
    <font>
      <i/>
      <sz val="14"/>
      <color rgb="FF0000FF"/>
      <name val="Arial"/>
      <family val="2"/>
    </font>
    <font>
      <i/>
      <sz val="14"/>
      <color indexed="16"/>
      <name val="Arial"/>
      <family val="2"/>
    </font>
    <font>
      <b/>
      <sz val="10.5"/>
      <name val="Arial"/>
      <family val="2"/>
    </font>
    <font>
      <b/>
      <sz val="12"/>
      <color rgb="FFFF6600"/>
      <name val="Arial"/>
      <family val="2"/>
    </font>
    <font>
      <b/>
      <sz val="12"/>
      <color rgb="FF0000CC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i/>
      <u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4"/>
      <color indexed="17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61"/>
      <name val="Arial"/>
      <family val="2"/>
    </font>
    <font>
      <b/>
      <sz val="12"/>
      <color rgb="FF009999"/>
      <name val="Arial"/>
      <family val="2"/>
    </font>
    <font>
      <b/>
      <sz val="12"/>
      <color indexed="14"/>
      <name val="Arial"/>
      <family val="2"/>
    </font>
    <font>
      <b/>
      <sz val="12"/>
      <color rgb="FF3366FF"/>
      <name val="Arial"/>
      <family val="2"/>
    </font>
    <font>
      <b/>
      <sz val="13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800080"/>
      <name val="Arial"/>
      <family val="2"/>
    </font>
    <font>
      <b/>
      <sz val="13"/>
      <color indexed="10"/>
      <name val="Arial"/>
      <family val="2"/>
    </font>
    <font>
      <b/>
      <sz val="13"/>
      <color rgb="FF008000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2"/>
      <color indexed="40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9"/>
      <color indexed="10"/>
      <name val="Arial"/>
      <family val="2"/>
    </font>
    <font>
      <b/>
      <sz val="12"/>
      <color rgb="FF00CCFF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u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16"/>
      <name val="Arial"/>
      <family val="2"/>
    </font>
    <font>
      <b/>
      <u/>
      <sz val="12"/>
      <color indexed="57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VNI-Helve-Condense"/>
    </font>
    <font>
      <b/>
      <sz val="12"/>
      <color indexed="8"/>
      <name val="VNI-Helve-Condense"/>
    </font>
    <font>
      <b/>
      <sz val="14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u/>
      <sz val="14"/>
      <color indexed="11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rgb="FFFF00FF"/>
      <name val="Arial"/>
      <family val="2"/>
    </font>
    <font>
      <b/>
      <sz val="12"/>
      <color rgb="FF3399FF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sz val="15"/>
      <color indexed="8"/>
      <name val="Arial"/>
      <family val="2"/>
    </font>
    <font>
      <sz val="12"/>
      <color rgb="FFFF00FF"/>
      <name val="Arial"/>
      <family val="2"/>
    </font>
    <font>
      <sz val="12"/>
      <color rgb="FF3399FF"/>
      <name val="Arial"/>
      <family val="2"/>
    </font>
    <font>
      <b/>
      <u/>
      <sz val="14"/>
      <color indexed="12"/>
      <name val="Arial"/>
      <family val="2"/>
    </font>
    <font>
      <b/>
      <sz val="10.5"/>
      <color rgb="FFFF0000"/>
      <name val="Arial"/>
      <family val="2"/>
    </font>
    <font>
      <sz val="10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rgb="FF0000FF"/>
      <name val="VNI-Helve-Condense"/>
    </font>
    <font>
      <b/>
      <sz val="14"/>
      <color indexed="12"/>
      <name val="Arial"/>
      <family val="2"/>
    </font>
    <font>
      <b/>
      <sz val="12"/>
      <color rgb="FF008080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CC00FF"/>
      <name val="Arial"/>
      <family val="2"/>
    </font>
    <font>
      <b/>
      <sz val="12"/>
      <color rgb="FF006600"/>
      <name val="Arial"/>
      <family val="2"/>
    </font>
    <font>
      <b/>
      <u/>
      <sz val="12"/>
      <color rgb="FFFF000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i/>
      <sz val="14"/>
      <color rgb="FFFF0000"/>
      <name val="Arial"/>
      <family val="2"/>
    </font>
    <font>
      <i/>
      <sz val="10"/>
      <color indexed="60"/>
      <name val="Arial"/>
      <family val="2"/>
    </font>
    <font>
      <b/>
      <sz val="24"/>
      <color indexed="12"/>
      <name val="Arial"/>
      <family val="2"/>
    </font>
    <font>
      <i/>
      <sz val="12"/>
      <color theme="1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rgb="FFFF0000"/>
      <name val="Tahoma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3.5"/>
      <color indexed="10"/>
      <name val="Cambria"/>
      <family val="1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sz val="9"/>
      <color indexed="14"/>
      <name val="Arial"/>
      <family val="2"/>
    </font>
    <font>
      <b/>
      <sz val="14"/>
      <color indexed="62"/>
      <name val="Arial"/>
      <family val="2"/>
    </font>
    <font>
      <b/>
      <sz val="12"/>
      <color theme="7" tint="-0.249977111117893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7"/>
      <name val="Arial"/>
      <family val="2"/>
    </font>
    <font>
      <sz val="9"/>
      <color indexed="81"/>
      <name val="Tahoma"/>
      <family val="2"/>
    </font>
    <font>
      <b/>
      <i/>
      <sz val="12"/>
      <color indexed="12"/>
      <name val="Arial"/>
      <family val="2"/>
    </font>
    <font>
      <i/>
      <sz val="11"/>
      <color rgb="FFFF0000"/>
      <name val="Arial"/>
      <family val="2"/>
    </font>
    <font>
      <b/>
      <sz val="12"/>
      <color theme="9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sz val="12"/>
      <color rgb="FFFF00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/>
      <right/>
      <top style="thin">
        <color rgb="FFFF0000"/>
      </top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170" fontId="152" fillId="0" borderId="0"/>
    <xf numFmtId="0" fontId="150" fillId="14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49" fillId="12" borderId="0" applyNumberFormat="0" applyBorder="0" applyAlignment="0" applyProtection="0"/>
    <xf numFmtId="0" fontId="152" fillId="0" borderId="0"/>
    <xf numFmtId="0" fontId="156" fillId="15" borderId="0" applyNumberFormat="0" applyBorder="0" applyAlignment="0" applyProtection="0">
      <alignment vertical="center"/>
    </xf>
    <xf numFmtId="0" fontId="158" fillId="16" borderId="53" applyNumberFormat="0" applyAlignment="0" applyProtection="0">
      <alignment vertical="center"/>
    </xf>
    <xf numFmtId="0" fontId="150" fillId="13" borderId="0" applyNumberFormat="0" applyBorder="0" applyAlignment="0" applyProtection="0">
      <alignment vertical="center"/>
    </xf>
    <xf numFmtId="0" fontId="152" fillId="0" borderId="0"/>
    <xf numFmtId="0" fontId="6" fillId="0" borderId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50" fillId="17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2" fillId="0" borderId="0"/>
    <xf numFmtId="0" fontId="149" fillId="12" borderId="0" applyNumberFormat="0" applyBorder="0" applyAlignment="0" applyProtection="0"/>
    <xf numFmtId="0" fontId="6" fillId="0" borderId="0"/>
    <xf numFmtId="0" fontId="159" fillId="17" borderId="0" applyNumberFormat="0" applyBorder="0" applyAlignment="0" applyProtection="0"/>
    <xf numFmtId="0" fontId="150" fillId="18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20" borderId="0" applyNumberFormat="0" applyBorder="0" applyAlignment="0" applyProtection="0">
      <alignment vertical="center"/>
    </xf>
    <xf numFmtId="0" fontId="150" fillId="21" borderId="0" applyNumberFormat="0" applyBorder="0" applyAlignment="0" applyProtection="0">
      <alignment vertical="center"/>
    </xf>
    <xf numFmtId="0" fontId="150" fillId="22" borderId="0" applyNumberFormat="0" applyBorder="0" applyAlignment="0" applyProtection="0">
      <alignment vertical="center"/>
    </xf>
    <xf numFmtId="0" fontId="150" fillId="12" borderId="0" applyNumberFormat="0" applyBorder="0" applyAlignment="0" applyProtection="0">
      <alignment vertical="center"/>
    </xf>
    <xf numFmtId="0" fontId="150" fillId="18" borderId="0" applyNumberFormat="0" applyBorder="0" applyAlignment="0" applyProtection="0">
      <alignment vertical="center"/>
    </xf>
    <xf numFmtId="0" fontId="150" fillId="23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1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170" fontId="153" fillId="0" borderId="0"/>
    <xf numFmtId="0" fontId="161" fillId="0" borderId="54" applyNumberFormat="0" applyFill="0" applyAlignment="0" applyProtection="0">
      <alignment vertical="center"/>
    </xf>
    <xf numFmtId="173" fontId="152" fillId="0" borderId="0"/>
    <xf numFmtId="173" fontId="152" fillId="0" borderId="0"/>
    <xf numFmtId="0" fontId="153" fillId="0" borderId="0"/>
    <xf numFmtId="0" fontId="180" fillId="0" borderId="0"/>
    <xf numFmtId="0" fontId="152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152" fillId="0" borderId="0"/>
    <xf numFmtId="165" fontId="163" fillId="0" borderId="0"/>
    <xf numFmtId="0" fontId="6" fillId="0" borderId="0"/>
    <xf numFmtId="0" fontId="6" fillId="0" borderId="0"/>
    <xf numFmtId="166" fontId="157" fillId="0" borderId="0"/>
    <xf numFmtId="0" fontId="6" fillId="0" borderId="0"/>
    <xf numFmtId="0" fontId="149" fillId="12" borderId="0" applyNumberFormat="0" applyBorder="0" applyAlignment="0" applyProtection="0"/>
    <xf numFmtId="166" fontId="157" fillId="0" borderId="0"/>
    <xf numFmtId="166" fontId="157" fillId="0" borderId="0"/>
    <xf numFmtId="166" fontId="157" fillId="0" borderId="0"/>
    <xf numFmtId="166" fontId="157" fillId="0" borderId="0"/>
    <xf numFmtId="166" fontId="147" fillId="0" borderId="0"/>
    <xf numFmtId="0" fontId="151" fillId="0" borderId="0"/>
    <xf numFmtId="0" fontId="155" fillId="0" borderId="0"/>
    <xf numFmtId="0" fontId="164" fillId="12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65" fillId="17" borderId="0" applyNumberFormat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66" fillId="0" borderId="0" applyNumberFormat="0" applyFill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169" fontId="152" fillId="0" borderId="0"/>
    <xf numFmtId="0" fontId="6" fillId="0" borderId="0"/>
    <xf numFmtId="0" fontId="152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9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30" borderId="0" applyNumberFormat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55" applyNumberFormat="0" applyFill="0" applyAlignment="0" applyProtection="0">
      <alignment vertical="center"/>
    </xf>
    <xf numFmtId="0" fontId="169" fillId="0" borderId="56" applyNumberFormat="0" applyFill="0" applyAlignment="0" applyProtection="0">
      <alignment vertical="center"/>
    </xf>
    <xf numFmtId="0" fontId="160" fillId="0" borderId="57" applyNumberFormat="0" applyFill="0" applyAlignment="0" applyProtection="0">
      <alignment vertical="center"/>
    </xf>
    <xf numFmtId="0" fontId="170" fillId="0" borderId="0" applyNumberFormat="0" applyFill="0" applyBorder="0" applyAlignment="0" applyProtection="0"/>
    <xf numFmtId="0" fontId="171" fillId="31" borderId="58" applyNumberFormat="0" applyAlignment="0" applyProtection="0">
      <alignment vertical="center"/>
    </xf>
    <xf numFmtId="0" fontId="150" fillId="32" borderId="59" applyNumberFormat="0" applyFont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14" borderId="53" applyNumberFormat="0" applyAlignment="0" applyProtection="0">
      <alignment vertical="center"/>
    </xf>
    <xf numFmtId="0" fontId="174" fillId="16" borderId="60" applyNumberFormat="0" applyAlignment="0" applyProtection="0">
      <alignment vertical="center"/>
    </xf>
    <xf numFmtId="0" fontId="175" fillId="0" borderId="61" applyNumberFormat="0" applyFill="0" applyAlignment="0" applyProtection="0">
      <alignment vertical="center"/>
    </xf>
    <xf numFmtId="0" fontId="1" fillId="0" borderId="0"/>
    <xf numFmtId="179" fontId="1" fillId="0" borderId="0" applyFont="0" applyFill="0" applyBorder="0" applyAlignment="0" applyProtection="0"/>
    <xf numFmtId="0" fontId="193" fillId="0" borderId="0">
      <alignment vertical="center"/>
    </xf>
    <xf numFmtId="179" fontId="192" fillId="0" borderId="0" applyFont="0" applyFill="0" applyBorder="0" applyAlignment="0" applyProtection="0"/>
    <xf numFmtId="179" fontId="192" fillId="0" borderId="0" applyFont="0" applyFill="0" applyBorder="0" applyAlignment="0" applyProtection="0"/>
    <xf numFmtId="0" fontId="192" fillId="0" borderId="0"/>
    <xf numFmtId="0" fontId="192" fillId="0" borderId="0"/>
    <xf numFmtId="0" fontId="191" fillId="0" borderId="0"/>
    <xf numFmtId="0" fontId="191" fillId="0" borderId="0"/>
    <xf numFmtId="0" fontId="191" fillId="0" borderId="0"/>
  </cellStyleXfs>
  <cellXfs count="1203">
    <xf numFmtId="0" fontId="0" fillId="0" borderId="0" xfId="0"/>
    <xf numFmtId="0" fontId="2" fillId="0" borderId="0" xfId="54" applyFont="1"/>
    <xf numFmtId="0" fontId="3" fillId="2" borderId="0" xfId="54" applyFont="1" applyFill="1"/>
    <xf numFmtId="0" fontId="4" fillId="2" borderId="0" xfId="54" applyFont="1" applyFill="1"/>
    <xf numFmtId="0" fontId="5" fillId="3" borderId="0" xfId="48" applyFont="1" applyFill="1"/>
    <xf numFmtId="0" fontId="6" fillId="3" borderId="0" xfId="48" applyFill="1"/>
    <xf numFmtId="0" fontId="6" fillId="2" borderId="0" xfId="54" applyFill="1"/>
    <xf numFmtId="168" fontId="6" fillId="2" borderId="0" xfId="54" applyNumberFormat="1" applyFill="1"/>
    <xf numFmtId="0" fontId="6" fillId="2" borderId="0" xfId="54" applyFill="1" applyAlignment="1">
      <alignment horizontal="center"/>
    </xf>
    <xf numFmtId="0" fontId="7" fillId="2" borderId="0" xfId="54" applyFont="1" applyFill="1" applyAlignment="1">
      <alignment horizontal="center" vertical="center"/>
    </xf>
    <xf numFmtId="168" fontId="7" fillId="2" borderId="0" xfId="54" applyNumberFormat="1" applyFont="1" applyFill="1" applyAlignment="1">
      <alignment horizontal="center" vertical="center"/>
    </xf>
    <xf numFmtId="168" fontId="8" fillId="0" borderId="0" xfId="54" applyNumberFormat="1" applyFont="1" applyAlignment="1">
      <alignment horizontal="center" vertical="center"/>
    </xf>
    <xf numFmtId="0" fontId="8" fillId="0" borderId="0" xfId="54" applyFont="1" applyAlignment="1">
      <alignment horizontal="center" vertical="center"/>
    </xf>
    <xf numFmtId="165" fontId="9" fillId="4" borderId="0" xfId="5" applyNumberFormat="1" applyFont="1" applyFill="1" applyAlignment="1" applyProtection="1">
      <alignment horizontal="left"/>
    </xf>
    <xf numFmtId="168" fontId="10" fillId="2" borderId="0" xfId="54" applyNumberFormat="1" applyFont="1" applyFill="1"/>
    <xf numFmtId="0" fontId="10" fillId="2" borderId="0" xfId="54" applyFont="1" applyFill="1"/>
    <xf numFmtId="165" fontId="12" fillId="0" borderId="1" xfId="5" applyNumberFormat="1" applyFont="1" applyFill="1" applyBorder="1" applyAlignment="1" applyProtection="1"/>
    <xf numFmtId="0" fontId="13" fillId="3" borderId="0" xfId="46" applyFont="1" applyFill="1" applyAlignment="1">
      <alignment horizontal="right"/>
    </xf>
    <xf numFmtId="0" fontId="14" fillId="2" borderId="5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5" borderId="8" xfId="6" applyFont="1" applyFill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/>
    </xf>
    <xf numFmtId="16" fontId="16" fillId="0" borderId="17" xfId="50" applyNumberFormat="1" applyFont="1" applyBorder="1" applyAlignment="1">
      <alignment horizontal="left" vertical="center"/>
    </xf>
    <xf numFmtId="16" fontId="16" fillId="0" borderId="19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left" vertical="center"/>
    </xf>
    <xf numFmtId="16" fontId="16" fillId="0" borderId="20" xfId="50" applyNumberFormat="1" applyFont="1" applyBorder="1" applyAlignment="1">
      <alignment horizontal="left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0" xfId="50" applyNumberFormat="1" applyFont="1" applyAlignment="1">
      <alignment horizontal="left" vertical="center"/>
    </xf>
    <xf numFmtId="168" fontId="16" fillId="0" borderId="0" xfId="50" applyNumberFormat="1" applyFont="1" applyAlignment="1">
      <alignment horizontal="center" vertical="center"/>
    </xf>
    <xf numFmtId="16" fontId="16" fillId="0" borderId="0" xfId="50" applyNumberFormat="1" applyFont="1" applyAlignment="1">
      <alignment horizontal="center" vertical="center"/>
    </xf>
    <xf numFmtId="0" fontId="19" fillId="2" borderId="0" xfId="55" applyFont="1" applyFill="1" applyAlignment="1">
      <alignment vertical="center"/>
    </xf>
    <xf numFmtId="168" fontId="20" fillId="6" borderId="0" xfId="48" applyNumberFormat="1" applyFont="1" applyFill="1" applyAlignment="1">
      <alignment horizontal="right" vertical="center"/>
    </xf>
    <xf numFmtId="0" fontId="21" fillId="6" borderId="0" xfId="48" applyFont="1" applyFill="1" applyAlignment="1">
      <alignment horizontal="right" vertical="center"/>
    </xf>
    <xf numFmtId="0" fontId="6" fillId="3" borderId="0" xfId="48" applyFill="1" applyAlignment="1">
      <alignment horizontal="center"/>
    </xf>
    <xf numFmtId="0" fontId="22" fillId="4" borderId="7" xfId="48" applyFont="1" applyFill="1" applyBorder="1" applyAlignment="1">
      <alignment horizontal="center" vertical="center"/>
    </xf>
    <xf numFmtId="0" fontId="22" fillId="4" borderId="6" xfId="48" applyFont="1" applyFill="1" applyBorder="1" applyAlignment="1">
      <alignment horizontal="center" vertical="center"/>
    </xf>
    <xf numFmtId="0" fontId="22" fillId="4" borderId="24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29" xfId="48" applyFont="1" applyFill="1" applyBorder="1" applyAlignment="1">
      <alignment horizontal="center" vertical="center"/>
    </xf>
    <xf numFmtId="0" fontId="22" fillId="4" borderId="30" xfId="48" applyFont="1" applyFill="1" applyBorder="1" applyAlignment="1">
      <alignment horizontal="center" vertical="center"/>
    </xf>
    <xf numFmtId="0" fontId="22" fillId="4" borderId="1" xfId="48" applyFont="1" applyFill="1" applyBorder="1" applyAlignment="1">
      <alignment horizontal="center" vertical="center"/>
    </xf>
    <xf numFmtId="168" fontId="23" fillId="5" borderId="4" xfId="50" applyNumberFormat="1" applyFont="1" applyFill="1" applyBorder="1" applyAlignment="1">
      <alignment horizontal="center"/>
    </xf>
    <xf numFmtId="172" fontId="23" fillId="5" borderId="31" xfId="0" applyNumberFormat="1" applyFont="1" applyFill="1" applyBorder="1" applyAlignment="1">
      <alignment horizontal="left"/>
    </xf>
    <xf numFmtId="172" fontId="23" fillId="2" borderId="4" xfId="0" applyNumberFormat="1" applyFont="1" applyFill="1" applyBorder="1" applyAlignment="1">
      <alignment horizontal="center"/>
    </xf>
    <xf numFmtId="172" fontId="23" fillId="2" borderId="12" xfId="0" applyNumberFormat="1" applyFont="1" applyFill="1" applyBorder="1" applyAlignment="1">
      <alignment horizontal="center"/>
    </xf>
    <xf numFmtId="16" fontId="24" fillId="4" borderId="12" xfId="48" applyNumberFormat="1" applyFont="1" applyFill="1" applyBorder="1" applyAlignment="1">
      <alignment horizontal="center" vertical="center"/>
    </xf>
    <xf numFmtId="0" fontId="25" fillId="2" borderId="32" xfId="0" applyFont="1" applyFill="1" applyBorder="1"/>
    <xf numFmtId="168" fontId="25" fillId="2" borderId="33" xfId="50" applyNumberFormat="1" applyFont="1" applyFill="1" applyBorder="1" applyAlignment="1">
      <alignment horizontal="center"/>
    </xf>
    <xf numFmtId="172" fontId="25" fillId="2" borderId="0" xfId="0" applyNumberFormat="1" applyFont="1" applyFill="1" applyAlignment="1">
      <alignment horizontal="center"/>
    </xf>
    <xf numFmtId="172" fontId="25" fillId="2" borderId="33" xfId="0" applyNumberFormat="1" applyFont="1" applyFill="1" applyBorder="1" applyAlignment="1">
      <alignment horizontal="center"/>
    </xf>
    <xf numFmtId="172" fontId="25" fillId="2" borderId="22" xfId="0" applyNumberFormat="1" applyFont="1" applyFill="1" applyBorder="1" applyAlignment="1">
      <alignment horizontal="center"/>
    </xf>
    <xf numFmtId="172" fontId="17" fillId="2" borderId="22" xfId="0" applyNumberFormat="1" applyFont="1" applyFill="1" applyBorder="1" applyAlignment="1">
      <alignment horizontal="center" vertical="center"/>
    </xf>
    <xf numFmtId="16" fontId="18" fillId="4" borderId="22" xfId="48" applyNumberFormat="1" applyFont="1" applyFill="1" applyBorder="1" applyAlignment="1">
      <alignment horizontal="center" vertical="center"/>
    </xf>
    <xf numFmtId="172" fontId="26" fillId="2" borderId="0" xfId="0" applyNumberFormat="1" applyFont="1" applyFill="1" applyAlignment="1">
      <alignment horizontal="left"/>
    </xf>
    <xf numFmtId="168" fontId="26" fillId="2" borderId="33" xfId="50" applyNumberFormat="1" applyFont="1" applyFill="1" applyBorder="1" applyAlignment="1">
      <alignment horizontal="center"/>
    </xf>
    <xf numFmtId="172" fontId="26" fillId="2" borderId="0" xfId="0" applyNumberFormat="1" applyFont="1" applyFill="1" applyAlignment="1">
      <alignment horizontal="center"/>
    </xf>
    <xf numFmtId="172" fontId="26" fillId="2" borderId="33" xfId="0" applyNumberFormat="1" applyFont="1" applyFill="1" applyBorder="1" applyAlignment="1">
      <alignment horizontal="center"/>
    </xf>
    <xf numFmtId="172" fontId="26" fillId="2" borderId="22" xfId="0" applyNumberFormat="1" applyFont="1" applyFill="1" applyBorder="1" applyAlignment="1">
      <alignment horizontal="center"/>
    </xf>
    <xf numFmtId="175" fontId="4" fillId="2" borderId="10" xfId="50" applyNumberFormat="1" applyFont="1" applyFill="1" applyBorder="1" applyAlignment="1">
      <alignment vertical="center"/>
    </xf>
    <xf numFmtId="168" fontId="4" fillId="2" borderId="11" xfId="50" applyNumberFormat="1" applyFont="1" applyFill="1" applyBorder="1" applyAlignment="1">
      <alignment horizontal="center" vertical="center"/>
    </xf>
    <xf numFmtId="172" fontId="4" fillId="2" borderId="34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>
      <alignment horizontal="center" vertical="center"/>
    </xf>
    <xf numFmtId="16" fontId="4" fillId="4" borderId="22" xfId="48" applyNumberFormat="1" applyFont="1" applyFill="1" applyBorder="1" applyAlignment="1">
      <alignment horizontal="center" vertical="center"/>
    </xf>
    <xf numFmtId="16" fontId="4" fillId="4" borderId="19" xfId="48" applyNumberFormat="1" applyFont="1" applyFill="1" applyBorder="1" applyAlignment="1">
      <alignment horizontal="center" vertical="center"/>
    </xf>
    <xf numFmtId="0" fontId="27" fillId="2" borderId="0" xfId="55" applyFont="1" applyFill="1" applyAlignment="1">
      <alignment vertical="center"/>
    </xf>
    <xf numFmtId="168" fontId="27" fillId="2" borderId="0" xfId="55" applyNumberFormat="1" applyFont="1" applyFill="1" applyAlignment="1">
      <alignment vertical="center"/>
    </xf>
    <xf numFmtId="165" fontId="6" fillId="4" borderId="0" xfId="50" applyNumberFormat="1" applyFill="1"/>
    <xf numFmtId="0" fontId="6" fillId="4" borderId="0" xfId="50" applyFill="1"/>
    <xf numFmtId="0" fontId="6" fillId="4" borderId="0" xfId="48" applyFill="1"/>
    <xf numFmtId="0" fontId="28" fillId="2" borderId="0" xfId="55" applyFont="1" applyFill="1" applyAlignment="1">
      <alignment vertical="center"/>
    </xf>
    <xf numFmtId="168" fontId="16" fillId="2" borderId="0" xfId="55" applyNumberFormat="1" applyFont="1" applyFill="1" applyAlignment="1">
      <alignment vertical="center"/>
    </xf>
    <xf numFmtId="0" fontId="29" fillId="2" borderId="0" xfId="48" applyFont="1" applyFill="1" applyAlignment="1">
      <alignment horizontal="right" vertical="center"/>
    </xf>
    <xf numFmtId="0" fontId="30" fillId="6" borderId="0" xfId="48" applyFont="1" applyFill="1" applyAlignment="1">
      <alignment horizontal="right" vertical="center"/>
    </xf>
    <xf numFmtId="0" fontId="31" fillId="2" borderId="32" xfId="0" applyFont="1" applyFill="1" applyBorder="1"/>
    <xf numFmtId="168" fontId="32" fillId="6" borderId="0" xfId="55" applyNumberFormat="1" applyFont="1" applyFill="1" applyAlignment="1">
      <alignment vertical="center"/>
    </xf>
    <xf numFmtId="0" fontId="33" fillId="6" borderId="0" xfId="55" applyFont="1" applyFill="1" applyAlignment="1">
      <alignment vertical="center"/>
    </xf>
    <xf numFmtId="1" fontId="34" fillId="3" borderId="0" xfId="57" applyNumberFormat="1" applyFont="1" applyFill="1" applyAlignment="1">
      <alignment horizontal="left" vertical="center"/>
    </xf>
    <xf numFmtId="0" fontId="35" fillId="3" borderId="0" xfId="48" applyFont="1" applyFill="1" applyAlignment="1">
      <alignment vertical="center"/>
    </xf>
    <xf numFmtId="0" fontId="36" fillId="6" borderId="0" xfId="48" applyFont="1" applyFill="1" applyAlignment="1">
      <alignment horizontal="right" vertical="center"/>
    </xf>
    <xf numFmtId="0" fontId="37" fillId="2" borderId="32" xfId="0" applyFont="1" applyFill="1" applyBorder="1"/>
    <xf numFmtId="168" fontId="38" fillId="2" borderId="0" xfId="55" applyNumberFormat="1" applyFont="1" applyFill="1" applyAlignment="1">
      <alignment vertical="center"/>
    </xf>
    <xf numFmtId="1" fontId="34" fillId="4" borderId="0" xfId="57" applyNumberFormat="1" applyFont="1" applyFill="1" applyAlignment="1">
      <alignment horizontal="left" vertical="center"/>
    </xf>
    <xf numFmtId="0" fontId="35" fillId="4" borderId="0" xfId="48" applyFont="1" applyFill="1" applyAlignment="1">
      <alignment vertical="center"/>
    </xf>
    <xf numFmtId="0" fontId="39" fillId="4" borderId="0" xfId="48" applyFont="1" applyFill="1"/>
    <xf numFmtId="0" fontId="40" fillId="2" borderId="0" xfId="55" applyFont="1" applyFill="1" applyAlignment="1">
      <alignment vertical="center"/>
    </xf>
    <xf numFmtId="0" fontId="41" fillId="2" borderId="0" xfId="54" applyFont="1" applyFill="1" applyAlignment="1">
      <alignment horizontal="center"/>
    </xf>
    <xf numFmtId="168" fontId="22" fillId="4" borderId="5" xfId="48" applyNumberFormat="1" applyFont="1" applyFill="1" applyBorder="1" applyAlignment="1">
      <alignment horizontal="center" vertical="center"/>
    </xf>
    <xf numFmtId="0" fontId="22" fillId="2" borderId="7" xfId="54" applyFont="1" applyFill="1" applyBorder="1" applyAlignment="1">
      <alignment horizontal="center" vertical="center"/>
    </xf>
    <xf numFmtId="168" fontId="22" fillId="4" borderId="17" xfId="48" applyNumberFormat="1" applyFont="1" applyFill="1" applyBorder="1" applyAlignment="1">
      <alignment horizontal="center" vertical="center"/>
    </xf>
    <xf numFmtId="0" fontId="22" fillId="4" borderId="36" xfId="48" applyFont="1" applyFill="1" applyBorder="1" applyAlignment="1">
      <alignment horizontal="center" vertical="center"/>
    </xf>
    <xf numFmtId="0" fontId="22" fillId="2" borderId="30" xfId="54" applyFont="1" applyFill="1" applyBorder="1" applyAlignment="1">
      <alignment horizontal="center" vertical="center"/>
    </xf>
    <xf numFmtId="16" fontId="42" fillId="0" borderId="6" xfId="22" applyNumberFormat="1" applyFont="1" applyBorder="1" applyAlignment="1">
      <alignment horizontal="center"/>
    </xf>
    <xf numFmtId="16" fontId="43" fillId="0" borderId="30" xfId="22" applyNumberFormat="1" applyFont="1" applyBorder="1" applyAlignment="1">
      <alignment horizontal="center"/>
    </xf>
    <xf numFmtId="16" fontId="44" fillId="0" borderId="30" xfId="22" applyNumberFormat="1" applyFont="1" applyBorder="1" applyAlignment="1">
      <alignment horizontal="center"/>
    </xf>
    <xf numFmtId="172" fontId="4" fillId="2" borderId="0" xfId="0" applyNumberFormat="1" applyFont="1" applyFill="1" applyAlignment="1">
      <alignment horizontal="center" vertical="center"/>
    </xf>
    <xf numFmtId="16" fontId="45" fillId="0" borderId="30" xfId="22" applyNumberFormat="1" applyFont="1" applyBorder="1" applyAlignment="1">
      <alignment horizontal="center"/>
    </xf>
    <xf numFmtId="0" fontId="46" fillId="0" borderId="32" xfId="0" applyFont="1" applyBorder="1"/>
    <xf numFmtId="168" fontId="46" fillId="0" borderId="33" xfId="50" applyNumberFormat="1" applyFont="1" applyBorder="1" applyAlignment="1">
      <alignment horizontal="left"/>
    </xf>
    <xf numFmtId="172" fontId="46" fillId="0" borderId="32" xfId="0" applyNumberFormat="1" applyFont="1" applyBorder="1"/>
    <xf numFmtId="172" fontId="46" fillId="0" borderId="33" xfId="0" applyNumberFormat="1" applyFont="1" applyBorder="1"/>
    <xf numFmtId="172" fontId="46" fillId="0" borderId="32" xfId="0" applyNumberFormat="1" applyFont="1" applyBorder="1" applyAlignment="1">
      <alignment horizontal="center"/>
    </xf>
    <xf numFmtId="16" fontId="48" fillId="0" borderId="30" xfId="22" applyNumberFormat="1" applyFont="1" applyBorder="1" applyAlignment="1">
      <alignment horizontal="center" wrapText="1"/>
    </xf>
    <xf numFmtId="16" fontId="48" fillId="0" borderId="30" xfId="22" applyNumberFormat="1" applyFont="1" applyBorder="1" applyAlignment="1">
      <alignment horizontal="center"/>
    </xf>
    <xf numFmtId="0" fontId="49" fillId="2" borderId="10" xfId="0" applyFont="1" applyFill="1" applyBorder="1"/>
    <xf numFmtId="168" fontId="49" fillId="2" borderId="11" xfId="50" applyNumberFormat="1" applyFont="1" applyFill="1" applyBorder="1" applyAlignment="1">
      <alignment horizontal="left"/>
    </xf>
    <xf numFmtId="172" fontId="50" fillId="2" borderId="10" xfId="0" applyNumberFormat="1" applyFont="1" applyFill="1" applyBorder="1"/>
    <xf numFmtId="172" fontId="51" fillId="2" borderId="11" xfId="0" applyNumberFormat="1" applyFont="1" applyFill="1" applyBorder="1"/>
    <xf numFmtId="172" fontId="49" fillId="2" borderId="19" xfId="0" applyNumberFormat="1" applyFont="1" applyFill="1" applyBorder="1"/>
    <xf numFmtId="172" fontId="52" fillId="2" borderId="19" xfId="0" applyNumberFormat="1" applyFont="1" applyFill="1" applyBorder="1" applyAlignment="1">
      <alignment vertical="center"/>
    </xf>
    <xf numFmtId="16" fontId="53" fillId="0" borderId="36" xfId="22" applyNumberFormat="1" applyFont="1" applyBorder="1" applyAlignment="1">
      <alignment horizontal="center" wrapText="1"/>
    </xf>
    <xf numFmtId="16" fontId="53" fillId="0" borderId="36" xfId="22" applyNumberFormat="1" applyFont="1" applyBorder="1" applyAlignment="1">
      <alignment horizontal="center"/>
    </xf>
    <xf numFmtId="16" fontId="44" fillId="0" borderId="30" xfId="22" applyNumberFormat="1" applyFont="1" applyBorder="1" applyAlignment="1">
      <alignment horizontal="center" wrapText="1"/>
    </xf>
    <xf numFmtId="0" fontId="7" fillId="2" borderId="0" xfId="54" applyFont="1" applyFill="1" applyAlignment="1">
      <alignment vertical="center"/>
    </xf>
    <xf numFmtId="0" fontId="8" fillId="0" borderId="0" xfId="54" applyFont="1" applyAlignment="1">
      <alignment vertical="center"/>
    </xf>
    <xf numFmtId="0" fontId="11" fillId="0" borderId="0" xfId="54" applyFont="1" applyAlignment="1">
      <alignment vertical="center"/>
    </xf>
    <xf numFmtId="172" fontId="54" fillId="2" borderId="0" xfId="54" applyNumberFormat="1" applyFont="1" applyFill="1" applyAlignment="1">
      <alignment horizontal="left"/>
    </xf>
    <xf numFmtId="15" fontId="55" fillId="2" borderId="0" xfId="13" applyNumberFormat="1" applyFont="1" applyFill="1" applyAlignment="1">
      <alignment horizontal="center"/>
    </xf>
    <xf numFmtId="0" fontId="24" fillId="0" borderId="0" xfId="46" applyFont="1" applyAlignment="1">
      <alignment vertical="center"/>
    </xf>
    <xf numFmtId="0" fontId="18" fillId="4" borderId="0" xfId="46" applyFont="1" applyFill="1" applyAlignment="1">
      <alignment vertical="center"/>
    </xf>
    <xf numFmtId="0" fontId="56" fillId="0" borderId="0" xfId="50" applyFont="1" applyAlignment="1">
      <alignment horizontal="right"/>
    </xf>
    <xf numFmtId="0" fontId="40" fillId="4" borderId="0" xfId="48" applyFont="1" applyFill="1"/>
    <xf numFmtId="0" fontId="22" fillId="4" borderId="22" xfId="48" applyFont="1" applyFill="1" applyBorder="1" applyAlignment="1">
      <alignment horizontal="center" vertical="center"/>
    </xf>
    <xf numFmtId="0" fontId="22" fillId="4" borderId="19" xfId="48" applyFont="1" applyFill="1" applyBorder="1" applyAlignment="1">
      <alignment horizontal="center" vertical="center"/>
    </xf>
    <xf numFmtId="16" fontId="24" fillId="4" borderId="22" xfId="48" applyNumberFormat="1" applyFont="1" applyFill="1" applyBorder="1" applyAlignment="1">
      <alignment horizontal="center" vertical="center"/>
    </xf>
    <xf numFmtId="0" fontId="4" fillId="0" borderId="0" xfId="46" applyFont="1" applyAlignment="1">
      <alignment vertical="center"/>
    </xf>
    <xf numFmtId="0" fontId="4" fillId="4" borderId="0" xfId="48" applyFont="1" applyFill="1"/>
    <xf numFmtId="16" fontId="18" fillId="4" borderId="33" xfId="48" applyNumberFormat="1" applyFont="1" applyFill="1" applyBorder="1" applyAlignment="1">
      <alignment horizontal="center" vertical="center"/>
    </xf>
    <xf numFmtId="16" fontId="24" fillId="4" borderId="11" xfId="48" applyNumberFormat="1" applyFont="1" applyFill="1" applyBorder="1" applyAlignment="1">
      <alignment horizontal="center" vertical="center"/>
    </xf>
    <xf numFmtId="0" fontId="57" fillId="2" borderId="30" xfId="22" applyFont="1" applyFill="1" applyBorder="1" applyAlignment="1">
      <alignment horizontal="center" vertical="center"/>
    </xf>
    <xf numFmtId="0" fontId="44" fillId="2" borderId="0" xfId="54" applyFont="1" applyFill="1"/>
    <xf numFmtId="16" fontId="53" fillId="2" borderId="36" xfId="22" applyNumberFormat="1" applyFont="1" applyFill="1" applyBorder="1" applyAlignment="1">
      <alignment horizontal="center"/>
    </xf>
    <xf numFmtId="0" fontId="58" fillId="2" borderId="0" xfId="54" applyFont="1" applyFill="1"/>
    <xf numFmtId="0" fontId="8" fillId="0" borderId="0" xfId="54" applyFont="1"/>
    <xf numFmtId="168" fontId="59" fillId="0" borderId="0" xfId="55" applyNumberFormat="1" applyFont="1" applyAlignment="1">
      <alignment vertical="center"/>
    </xf>
    <xf numFmtId="0" fontId="60" fillId="6" borderId="0" xfId="55" applyFont="1" applyFill="1" applyAlignment="1">
      <alignment vertical="center"/>
    </xf>
    <xf numFmtId="1" fontId="61" fillId="3" borderId="0" xfId="57" applyNumberFormat="1" applyFont="1" applyFill="1" applyAlignment="1">
      <alignment horizontal="left" vertical="center"/>
    </xf>
    <xf numFmtId="0" fontId="62" fillId="3" borderId="0" xfId="48" applyFont="1" applyFill="1" applyAlignment="1">
      <alignment vertical="center"/>
    </xf>
    <xf numFmtId="0" fontId="63" fillId="6" borderId="0" xfId="48" applyFont="1" applyFill="1" applyAlignment="1">
      <alignment horizontal="right" vertical="center"/>
    </xf>
    <xf numFmtId="0" fontId="38" fillId="2" borderId="0" xfId="55" applyFont="1" applyFill="1" applyAlignment="1">
      <alignment vertical="center"/>
    </xf>
    <xf numFmtId="0" fontId="55" fillId="4" borderId="0" xfId="0" applyFont="1" applyFill="1" applyAlignment="1">
      <alignment horizontal="center"/>
    </xf>
    <xf numFmtId="0" fontId="64" fillId="4" borderId="0" xfId="57" applyFont="1" applyFill="1" applyAlignment="1">
      <alignment horizontal="left" vertical="center"/>
    </xf>
    <xf numFmtId="168" fontId="27" fillId="4" borderId="0" xfId="57" applyNumberFormat="1" applyFont="1" applyFill="1" applyAlignment="1">
      <alignment horizontal="left" vertical="center"/>
    </xf>
    <xf numFmtId="1" fontId="65" fillId="4" borderId="0" xfId="57" applyNumberFormat="1" applyFont="1" applyFill="1" applyAlignment="1">
      <alignment horizontal="left" vertical="center"/>
    </xf>
    <xf numFmtId="0" fontId="66" fillId="2" borderId="0" xfId="55" applyFont="1" applyFill="1" applyAlignment="1">
      <alignment vertical="center"/>
    </xf>
    <xf numFmtId="0" fontId="21" fillId="2" borderId="0" xfId="48" applyFont="1" applyFill="1" applyAlignment="1">
      <alignment horizontal="right" vertical="center"/>
    </xf>
    <xf numFmtId="0" fontId="67" fillId="4" borderId="0" xfId="48" applyFont="1" applyFill="1" applyAlignment="1">
      <alignment horizontal="center"/>
    </xf>
    <xf numFmtId="0" fontId="15" fillId="0" borderId="0" xfId="48" applyFont="1" applyAlignment="1">
      <alignment vertical="center"/>
    </xf>
    <xf numFmtId="168" fontId="68" fillId="4" borderId="0" xfId="55" applyNumberFormat="1" applyFont="1" applyFill="1" applyAlignment="1">
      <alignment horizontal="right" vertical="center"/>
    </xf>
    <xf numFmtId="0" fontId="41" fillId="4" borderId="0" xfId="55" applyFont="1" applyFill="1" applyAlignment="1">
      <alignment vertical="center"/>
    </xf>
    <xf numFmtId="0" fontId="55" fillId="4" borderId="0" xfId="48" applyFont="1" applyFill="1" applyAlignment="1">
      <alignment vertical="center"/>
    </xf>
    <xf numFmtId="16" fontId="69" fillId="4" borderId="0" xfId="57" applyNumberFormat="1" applyFont="1" applyFill="1" applyAlignment="1">
      <alignment horizontal="center" vertical="center"/>
    </xf>
    <xf numFmtId="0" fontId="59" fillId="4" borderId="0" xfId="0" applyFont="1" applyFill="1" applyAlignment="1">
      <alignment horizontal="center"/>
    </xf>
    <xf numFmtId="0" fontId="16" fillId="0" borderId="0" xfId="48" applyFont="1" applyAlignment="1">
      <alignment vertical="center"/>
    </xf>
    <xf numFmtId="168" fontId="70" fillId="4" borderId="0" xfId="57" applyNumberFormat="1" applyFont="1" applyFill="1" applyAlignment="1">
      <alignment horizontal="center" vertical="center"/>
    </xf>
    <xf numFmtId="16" fontId="71" fillId="4" borderId="0" xfId="57" applyNumberFormat="1" applyFont="1" applyFill="1" applyAlignment="1">
      <alignment horizontal="center" vertical="center"/>
    </xf>
    <xf numFmtId="16" fontId="60" fillId="4" borderId="0" xfId="50" applyNumberFormat="1" applyFont="1" applyFill="1" applyAlignment="1">
      <alignment horizontal="center"/>
    </xf>
    <xf numFmtId="0" fontId="16" fillId="4" borderId="0" xfId="48" applyFont="1" applyFill="1" applyAlignment="1">
      <alignment vertical="center"/>
    </xf>
    <xf numFmtId="16" fontId="47" fillId="7" borderId="0" xfId="50" applyNumberFormat="1" applyFont="1" applyFill="1" applyAlignment="1">
      <alignment horizontal="left" vertical="center"/>
    </xf>
    <xf numFmtId="0" fontId="47" fillId="7" borderId="0" xfId="128" applyFont="1" applyFill="1" applyAlignment="1">
      <alignment horizontal="center" vertical="center"/>
    </xf>
    <xf numFmtId="0" fontId="16" fillId="3" borderId="0" xfId="48" applyFont="1" applyFill="1" applyAlignment="1">
      <alignment vertical="center"/>
    </xf>
    <xf numFmtId="16" fontId="6" fillId="4" borderId="0" xfId="48" applyNumberFormat="1" applyFill="1"/>
    <xf numFmtId="16" fontId="47" fillId="0" borderId="0" xfId="50" applyNumberFormat="1" applyFont="1" applyAlignment="1">
      <alignment horizontal="center"/>
    </xf>
    <xf numFmtId="0" fontId="72" fillId="3" borderId="0" xfId="48" applyFont="1" applyFill="1"/>
    <xf numFmtId="0" fontId="73" fillId="3" borderId="0" xfId="48" applyFont="1" applyFill="1"/>
    <xf numFmtId="0" fontId="52" fillId="3" borderId="0" xfId="48" applyFont="1" applyFill="1"/>
    <xf numFmtId="0" fontId="4" fillId="3" borderId="0" xfId="48" applyFont="1" applyFill="1"/>
    <xf numFmtId="0" fontId="74" fillId="4" borderId="0" xfId="46" applyFont="1" applyFill="1"/>
    <xf numFmtId="0" fontId="75" fillId="3" borderId="0" xfId="48" applyFont="1" applyFill="1"/>
    <xf numFmtId="0" fontId="5" fillId="0" borderId="0" xfId="48" applyFont="1"/>
    <xf numFmtId="0" fontId="6" fillId="3" borderId="0" xfId="48" applyFill="1" applyAlignment="1">
      <alignment horizontal="left"/>
    </xf>
    <xf numFmtId="0" fontId="6" fillId="3" borderId="0" xfId="48" applyFill="1" applyAlignment="1">
      <alignment horizontal="right"/>
    </xf>
    <xf numFmtId="0" fontId="7" fillId="3" borderId="0" xfId="48" applyFont="1" applyFill="1" applyAlignment="1">
      <alignment horizontal="center"/>
    </xf>
    <xf numFmtId="0" fontId="41" fillId="3" borderId="0" xfId="48" applyFont="1" applyFill="1" applyAlignment="1">
      <alignment horizontal="left"/>
    </xf>
    <xf numFmtId="0" fontId="10" fillId="3" borderId="0" xfId="48" applyFont="1" applyFill="1" applyAlignment="1">
      <alignment horizontal="left"/>
    </xf>
    <xf numFmtId="0" fontId="77" fillId="3" borderId="0" xfId="48" applyFont="1" applyFill="1" applyAlignment="1">
      <alignment horizontal="left"/>
    </xf>
    <xf numFmtId="0" fontId="77" fillId="3" borderId="0" xfId="48" applyFont="1" applyFill="1" applyAlignment="1">
      <alignment horizontal="right"/>
    </xf>
    <xf numFmtId="0" fontId="77" fillId="3" borderId="0" xfId="48" applyFont="1" applyFill="1" applyAlignment="1">
      <alignment horizontal="center"/>
    </xf>
    <xf numFmtId="0" fontId="8" fillId="3" borderId="0" xfId="48" applyFont="1" applyFill="1" applyAlignment="1">
      <alignment horizontal="center"/>
    </xf>
    <xf numFmtId="0" fontId="78" fillId="3" borderId="0" xfId="48" applyFont="1" applyFill="1" applyAlignment="1">
      <alignment horizontal="center"/>
    </xf>
    <xf numFmtId="0" fontId="79" fillId="3" borderId="0" xfId="48" applyFont="1" applyFill="1" applyAlignment="1">
      <alignment horizontal="center"/>
    </xf>
    <xf numFmtId="0" fontId="80" fillId="3" borderId="0" xfId="50" applyFont="1" applyFill="1" applyAlignment="1">
      <alignment horizontal="right"/>
    </xf>
    <xf numFmtId="0" fontId="10" fillId="3" borderId="0" xfId="48" applyFont="1" applyFill="1" applyAlignment="1">
      <alignment horizontal="right"/>
    </xf>
    <xf numFmtId="0" fontId="10" fillId="3" borderId="0" xfId="48" applyFont="1" applyFill="1" applyAlignment="1">
      <alignment horizontal="center"/>
    </xf>
    <xf numFmtId="172" fontId="54" fillId="3" borderId="0" xfId="48" applyNumberFormat="1" applyFont="1" applyFill="1" applyAlignment="1">
      <alignment horizontal="left"/>
    </xf>
    <xf numFmtId="165" fontId="81" fillId="3" borderId="0" xfId="5" applyNumberFormat="1" applyFont="1" applyFill="1" applyAlignment="1" applyProtection="1">
      <alignment horizontal="left"/>
    </xf>
    <xf numFmtId="0" fontId="82" fillId="3" borderId="0" xfId="46" applyFont="1" applyFill="1" applyAlignment="1">
      <alignment horizontal="center"/>
    </xf>
    <xf numFmtId="0" fontId="41" fillId="3" borderId="0" xfId="48" applyFont="1" applyFill="1" applyAlignment="1">
      <alignment horizontal="center"/>
    </xf>
    <xf numFmtId="0" fontId="14" fillId="2" borderId="6" xfId="6" applyFont="1" applyFill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/>
    </xf>
    <xf numFmtId="16" fontId="4" fillId="0" borderId="8" xfId="50" applyNumberFormat="1" applyFont="1" applyBorder="1" applyAlignment="1">
      <alignment horizontal="center"/>
    </xf>
    <xf numFmtId="0" fontId="83" fillId="3" borderId="0" xfId="48" applyFont="1" applyFill="1" applyAlignment="1">
      <alignment horizontal="center" vertical="center"/>
    </xf>
    <xf numFmtId="0" fontId="84" fillId="3" borderId="0" xfId="48" applyFont="1" applyFill="1" applyAlignment="1">
      <alignment horizontal="left" vertical="center"/>
    </xf>
    <xf numFmtId="0" fontId="41" fillId="3" borderId="0" xfId="48" applyFont="1" applyFill="1" applyAlignment="1">
      <alignment horizontal="centerContinuous"/>
    </xf>
    <xf numFmtId="165" fontId="85" fillId="4" borderId="0" xfId="49" applyNumberFormat="1" applyFont="1" applyFill="1" applyAlignment="1">
      <alignment vertical="center"/>
    </xf>
    <xf numFmtId="0" fontId="86" fillId="4" borderId="0" xfId="46" applyFont="1" applyFill="1" applyAlignment="1">
      <alignment vertical="center"/>
    </xf>
    <xf numFmtId="0" fontId="5" fillId="4" borderId="0" xfId="46" applyFont="1" applyFill="1" applyAlignment="1">
      <alignment vertical="center"/>
    </xf>
    <xf numFmtId="0" fontId="74" fillId="4" borderId="0" xfId="46" applyFont="1" applyFill="1" applyAlignment="1">
      <alignment horizontal="center"/>
    </xf>
    <xf numFmtId="165" fontId="15" fillId="4" borderId="0" xfId="49" applyNumberFormat="1" applyFont="1" applyFill="1" applyAlignment="1">
      <alignment vertical="center"/>
    </xf>
    <xf numFmtId="165" fontId="87" fillId="4" borderId="0" xfId="49" applyNumberFormat="1" applyFont="1" applyFill="1" applyAlignment="1">
      <alignment vertical="center"/>
    </xf>
    <xf numFmtId="0" fontId="5" fillId="4" borderId="0" xfId="50" applyFont="1" applyFill="1" applyAlignment="1">
      <alignment horizontal="center"/>
    </xf>
    <xf numFmtId="16" fontId="74" fillId="4" borderId="0" xfId="46" applyNumberFormat="1" applyFont="1" applyFill="1"/>
    <xf numFmtId="0" fontId="52" fillId="3" borderId="8" xfId="48" applyFont="1" applyFill="1" applyBorder="1" applyAlignment="1">
      <alignment horizontal="center"/>
    </xf>
    <xf numFmtId="0" fontId="52" fillId="3" borderId="3" xfId="48" applyFont="1" applyFill="1" applyBorder="1" applyAlignment="1">
      <alignment horizontal="center"/>
    </xf>
    <xf numFmtId="0" fontId="88" fillId="3" borderId="34" xfId="48" applyFont="1" applyFill="1" applyBorder="1" applyAlignment="1">
      <alignment horizontal="center"/>
    </xf>
    <xf numFmtId="0" fontId="52" fillId="3" borderId="10" xfId="48" applyFont="1" applyFill="1" applyBorder="1" applyAlignment="1">
      <alignment horizontal="center"/>
    </xf>
    <xf numFmtId="0" fontId="88" fillId="3" borderId="8" xfId="48" applyFont="1" applyFill="1" applyBorder="1" applyAlignment="1">
      <alignment horizontal="center"/>
    </xf>
    <xf numFmtId="16" fontId="89" fillId="3" borderId="12" xfId="48" applyNumberFormat="1" applyFont="1" applyFill="1" applyBorder="1" applyAlignment="1">
      <alignment horizontal="center"/>
    </xf>
    <xf numFmtId="0" fontId="90" fillId="0" borderId="22" xfId="46" applyFont="1" applyBorder="1" applyAlignment="1">
      <alignment horizontal="center"/>
    </xf>
    <xf numFmtId="16" fontId="90" fillId="0" borderId="22" xfId="48" applyNumberFormat="1" applyFont="1" applyBorder="1" applyAlignment="1">
      <alignment horizontal="center"/>
    </xf>
    <xf numFmtId="16" fontId="4" fillId="3" borderId="19" xfId="48" applyNumberFormat="1" applyFont="1" applyFill="1" applyBorder="1" applyAlignment="1">
      <alignment horizontal="center"/>
    </xf>
    <xf numFmtId="0" fontId="6" fillId="3" borderId="0" xfId="50" applyFill="1"/>
    <xf numFmtId="0" fontId="27" fillId="6" borderId="0" xfId="55" applyFont="1" applyFill="1" applyAlignment="1">
      <alignment vertical="center"/>
    </xf>
    <xf numFmtId="0" fontId="5" fillId="3" borderId="0" xfId="50" applyFont="1" applyFill="1" applyAlignment="1">
      <alignment horizontal="left"/>
    </xf>
    <xf numFmtId="165" fontId="5" fillId="3" borderId="0" xfId="50" applyNumberFormat="1" applyFont="1" applyFill="1"/>
    <xf numFmtId="0" fontId="5" fillId="3" borderId="0" xfId="50" applyFont="1" applyFill="1"/>
    <xf numFmtId="0" fontId="16" fillId="2" borderId="0" xfId="55" applyFont="1" applyFill="1" applyAlignment="1">
      <alignment vertical="center"/>
    </xf>
    <xf numFmtId="0" fontId="32" fillId="6" borderId="0" xfId="55" applyFont="1" applyFill="1" applyAlignment="1">
      <alignment vertical="center"/>
    </xf>
    <xf numFmtId="0" fontId="33" fillId="2" borderId="0" xfId="55" applyFont="1" applyFill="1" applyAlignment="1">
      <alignment vertical="center"/>
    </xf>
    <xf numFmtId="0" fontId="64" fillId="0" borderId="0" xfId="57" applyFont="1" applyAlignment="1">
      <alignment horizontal="left" vertical="center"/>
    </xf>
    <xf numFmtId="0" fontId="27" fillId="3" borderId="0" xfId="57" applyFont="1" applyFill="1" applyAlignment="1">
      <alignment horizontal="left" vertical="center"/>
    </xf>
    <xf numFmtId="1" fontId="65" fillId="3" borderId="0" xfId="57" applyNumberFormat="1" applyFont="1" applyFill="1" applyAlignment="1">
      <alignment horizontal="left" vertical="center"/>
    </xf>
    <xf numFmtId="0" fontId="91" fillId="6" borderId="0" xfId="55" applyFont="1" applyFill="1" applyAlignment="1">
      <alignment vertical="center"/>
    </xf>
    <xf numFmtId="0" fontId="68" fillId="3" borderId="0" xfId="55" applyFont="1" applyFill="1" applyAlignment="1">
      <alignment horizontal="right" vertical="center"/>
    </xf>
    <xf numFmtId="1" fontId="5" fillId="3" borderId="0" xfId="57" applyNumberFormat="1" applyFont="1" applyFill="1" applyAlignment="1">
      <alignment horizontal="left" vertical="center"/>
    </xf>
    <xf numFmtId="0" fontId="68" fillId="3" borderId="0" xfId="55" applyFont="1" applyFill="1" applyAlignment="1">
      <alignment vertical="center"/>
    </xf>
    <xf numFmtId="16" fontId="70" fillId="3" borderId="0" xfId="57" applyNumberFormat="1" applyFont="1" applyFill="1" applyAlignment="1">
      <alignment horizontal="center" vertical="center"/>
    </xf>
    <xf numFmtId="16" fontId="68" fillId="3" borderId="0" xfId="57" applyNumberFormat="1" applyFont="1" applyFill="1" applyAlignment="1">
      <alignment horizontal="center" vertical="center"/>
    </xf>
    <xf numFmtId="0" fontId="92" fillId="3" borderId="0" xfId="48" applyFont="1" applyFill="1"/>
    <xf numFmtId="15" fontId="55" fillId="3" borderId="0" xfId="48" applyNumberFormat="1" applyFont="1" applyFill="1" applyAlignment="1">
      <alignment horizontal="center"/>
    </xf>
    <xf numFmtId="0" fontId="93" fillId="3" borderId="0" xfId="48" applyFont="1" applyFill="1" applyAlignment="1">
      <alignment horizontal="center" vertical="center"/>
    </xf>
    <xf numFmtId="0" fontId="79" fillId="3" borderId="0" xfId="48" applyFont="1" applyFill="1" applyAlignment="1">
      <alignment horizontal="centerContinuous"/>
    </xf>
    <xf numFmtId="16" fontId="54" fillId="3" borderId="0" xfId="48" applyNumberFormat="1" applyFont="1" applyFill="1" applyAlignment="1">
      <alignment horizontal="centerContinuous"/>
    </xf>
    <xf numFmtId="0" fontId="94" fillId="3" borderId="0" xfId="48" applyFont="1" applyFill="1"/>
    <xf numFmtId="0" fontId="95" fillId="3" borderId="0" xfId="48" applyFont="1" applyFill="1"/>
    <xf numFmtId="0" fontId="86" fillId="3" borderId="0" xfId="48" applyFont="1" applyFill="1"/>
    <xf numFmtId="0" fontId="72" fillId="4" borderId="0" xfId="48" applyFont="1" applyFill="1"/>
    <xf numFmtId="0" fontId="80" fillId="4" borderId="0" xfId="50" applyFont="1" applyFill="1" applyAlignment="1">
      <alignment horizontal="right"/>
    </xf>
    <xf numFmtId="0" fontId="10" fillId="4" borderId="0" xfId="48" applyFont="1" applyFill="1" applyAlignment="1">
      <alignment horizontal="right"/>
    </xf>
    <xf numFmtId="0" fontId="10" fillId="4" borderId="0" xfId="48" applyFont="1" applyFill="1" applyAlignment="1">
      <alignment horizontal="center"/>
    </xf>
    <xf numFmtId="0" fontId="41" fillId="4" borderId="0" xfId="48" applyFont="1" applyFill="1" applyAlignment="1">
      <alignment horizontal="centerContinuous"/>
    </xf>
    <xf numFmtId="165" fontId="96" fillId="4" borderId="0" xfId="5" applyNumberFormat="1" applyFont="1" applyFill="1" applyAlignment="1" applyProtection="1">
      <alignment horizontal="left"/>
    </xf>
    <xf numFmtId="0" fontId="10" fillId="4" borderId="0" xfId="48" applyFont="1" applyFill="1" applyAlignment="1">
      <alignment horizontal="left"/>
    </xf>
    <xf numFmtId="0" fontId="68" fillId="2" borderId="6" xfId="6" applyFont="1" applyFill="1" applyBorder="1" applyAlignment="1">
      <alignment horizontal="center" vertical="center" wrapText="1"/>
    </xf>
    <xf numFmtId="0" fontId="97" fillId="4" borderId="29" xfId="48" applyFont="1" applyFill="1" applyBorder="1" applyAlignment="1">
      <alignment horizontal="center" vertical="center"/>
    </xf>
    <xf numFmtId="0" fontId="97" fillId="4" borderId="30" xfId="48" applyFont="1" applyFill="1" applyBorder="1" applyAlignment="1">
      <alignment horizontal="center" vertical="center"/>
    </xf>
    <xf numFmtId="16" fontId="43" fillId="4" borderId="19" xfId="48" applyNumberFormat="1" applyFont="1" applyFill="1" applyBorder="1" applyAlignment="1">
      <alignment horizontal="center"/>
    </xf>
    <xf numFmtId="0" fontId="99" fillId="3" borderId="0" xfId="48" applyFont="1" applyFill="1" applyAlignment="1">
      <alignment horizontal="left" vertical="center"/>
    </xf>
    <xf numFmtId="0" fontId="15" fillId="4" borderId="0" xfId="48" applyFont="1" applyFill="1" applyAlignment="1">
      <alignment horizontal="left"/>
    </xf>
    <xf numFmtId="0" fontId="68" fillId="4" borderId="0" xfId="55" applyFont="1" applyFill="1" applyAlignment="1">
      <alignment horizontal="right" vertical="center"/>
    </xf>
    <xf numFmtId="0" fontId="47" fillId="4" borderId="0" xfId="48" applyFont="1" applyFill="1" applyAlignment="1">
      <alignment horizontal="left"/>
    </xf>
    <xf numFmtId="0" fontId="47" fillId="4" borderId="0" xfId="48" applyFont="1" applyFill="1"/>
    <xf numFmtId="0" fontId="97" fillId="4" borderId="36" xfId="48" applyFont="1" applyFill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 vertical="center"/>
    </xf>
    <xf numFmtId="0" fontId="103" fillId="3" borderId="19" xfId="48" applyFont="1" applyFill="1" applyBorder="1" applyAlignment="1">
      <alignment horizontal="center"/>
    </xf>
    <xf numFmtId="165" fontId="16" fillId="4" borderId="0" xfId="49" applyNumberFormat="1" applyFont="1" applyFill="1" applyAlignment="1">
      <alignment vertical="center"/>
    </xf>
    <xf numFmtId="0" fontId="4" fillId="4" borderId="7" xfId="48" applyFont="1" applyFill="1" applyBorder="1" applyAlignment="1">
      <alignment horizontal="center" vertical="center"/>
    </xf>
    <xf numFmtId="0" fontId="4" fillId="4" borderId="43" xfId="48" applyFont="1" applyFill="1" applyBorder="1" applyAlignment="1">
      <alignment horizontal="center" vertical="center"/>
    </xf>
    <xf numFmtId="16" fontId="90" fillId="0" borderId="12" xfId="48" applyNumberFormat="1" applyFont="1" applyBorder="1" applyAlignment="1">
      <alignment horizontal="center"/>
    </xf>
    <xf numFmtId="16" fontId="24" fillId="0" borderId="22" xfId="48" applyNumberFormat="1" applyFont="1" applyBorder="1" applyAlignment="1">
      <alignment horizontal="center"/>
    </xf>
    <xf numFmtId="176" fontId="103" fillId="3" borderId="19" xfId="48" applyNumberFormat="1" applyFont="1" applyFill="1" applyBorder="1" applyAlignment="1">
      <alignment horizontal="center"/>
    </xf>
    <xf numFmtId="0" fontId="6" fillId="0" borderId="0" xfId="50"/>
    <xf numFmtId="0" fontId="27" fillId="0" borderId="0" xfId="57" applyFont="1" applyAlignment="1">
      <alignment horizontal="left" vertical="center"/>
    </xf>
    <xf numFmtId="0" fontId="68" fillId="0" borderId="0" xfId="55" applyFont="1" applyAlignment="1">
      <alignment horizontal="right" vertical="center"/>
    </xf>
    <xf numFmtId="1" fontId="5" fillId="0" borderId="0" xfId="57" applyNumberFormat="1" applyFont="1" applyAlignment="1">
      <alignment horizontal="left" vertical="center"/>
    </xf>
    <xf numFmtId="16" fontId="16" fillId="0" borderId="0" xfId="50" applyNumberFormat="1" applyFont="1" applyAlignment="1">
      <alignment horizontal="left"/>
    </xf>
    <xf numFmtId="0" fontId="90" fillId="0" borderId="0" xfId="48" applyFont="1"/>
    <xf numFmtId="0" fontId="80" fillId="3" borderId="0" xfId="50" applyFont="1" applyFill="1" applyAlignment="1">
      <alignment horizontal="center"/>
    </xf>
    <xf numFmtId="16" fontId="16" fillId="0" borderId="8" xfId="50" applyNumberFormat="1" applyFont="1" applyBorder="1" applyAlignment="1">
      <alignment horizontal="left"/>
    </xf>
    <xf numFmtId="0" fontId="52" fillId="3" borderId="44" xfId="48" applyFont="1" applyFill="1" applyBorder="1" applyAlignment="1">
      <alignment horizontal="center"/>
    </xf>
    <xf numFmtId="0" fontId="4" fillId="3" borderId="45" xfId="48" applyFont="1" applyFill="1" applyBorder="1" applyAlignment="1">
      <alignment horizontal="center"/>
    </xf>
    <xf numFmtId="0" fontId="52" fillId="3" borderId="31" xfId="48" applyFont="1" applyFill="1" applyBorder="1" applyAlignment="1">
      <alignment horizontal="center"/>
    </xf>
    <xf numFmtId="0" fontId="88" fillId="3" borderId="11" xfId="48" applyFont="1" applyFill="1" applyBorder="1" applyAlignment="1">
      <alignment horizontal="center"/>
    </xf>
    <xf numFmtId="0" fontId="4" fillId="3" borderId="46" xfId="48" applyFont="1" applyFill="1" applyBorder="1" applyAlignment="1">
      <alignment horizontal="center"/>
    </xf>
    <xf numFmtId="16" fontId="4" fillId="0" borderId="12" xfId="50" applyNumberFormat="1" applyFont="1" applyBorder="1" applyAlignment="1">
      <alignment horizontal="center"/>
    </xf>
    <xf numFmtId="16" fontId="4" fillId="0" borderId="22" xfId="50" applyNumberFormat="1" applyFont="1" applyBorder="1" applyAlignment="1">
      <alignment horizontal="center"/>
    </xf>
    <xf numFmtId="16" fontId="4" fillId="0" borderId="19" xfId="50" applyNumberFormat="1" applyFont="1" applyBorder="1" applyAlignment="1">
      <alignment horizontal="center"/>
    </xf>
    <xf numFmtId="0" fontId="106" fillId="2" borderId="0" xfId="55" applyFont="1" applyFill="1" applyAlignment="1">
      <alignment vertical="center"/>
    </xf>
    <xf numFmtId="0" fontId="59" fillId="6" borderId="0" xfId="55" applyFont="1" applyFill="1" applyAlignment="1">
      <alignment vertical="center"/>
    </xf>
    <xf numFmtId="0" fontId="107" fillId="4" borderId="0" xfId="48" applyFont="1" applyFill="1"/>
    <xf numFmtId="0" fontId="60" fillId="2" borderId="0" xfId="55" applyFont="1" applyFill="1" applyAlignment="1">
      <alignment vertical="center"/>
    </xf>
    <xf numFmtId="1" fontId="61" fillId="4" borderId="0" xfId="57" applyNumberFormat="1" applyFont="1" applyFill="1" applyAlignment="1">
      <alignment horizontal="left" vertical="center"/>
    </xf>
    <xf numFmtId="0" fontId="62" fillId="4" borderId="0" xfId="48" applyFont="1" applyFill="1" applyAlignment="1">
      <alignment vertical="center"/>
    </xf>
    <xf numFmtId="0" fontId="88" fillId="3" borderId="21" xfId="48" applyFont="1" applyFill="1" applyBorder="1" applyAlignment="1">
      <alignment horizontal="center"/>
    </xf>
    <xf numFmtId="0" fontId="8" fillId="3" borderId="0" xfId="48" applyFont="1" applyFill="1" applyAlignment="1">
      <alignment horizontal="center" vertical="center"/>
    </xf>
    <xf numFmtId="0" fontId="54" fillId="3" borderId="0" xfId="48" applyFont="1" applyFill="1" applyAlignment="1">
      <alignment horizontal="right"/>
    </xf>
    <xf numFmtId="165" fontId="96" fillId="3" borderId="0" xfId="5" applyNumberFormat="1" applyFont="1" applyFill="1" applyAlignment="1" applyProtection="1">
      <alignment horizontal="left"/>
    </xf>
    <xf numFmtId="0" fontId="4" fillId="2" borderId="37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3" borderId="44" xfId="48" applyFont="1" applyFill="1" applyBorder="1" applyAlignment="1">
      <alignment horizontal="center"/>
    </xf>
    <xf numFmtId="0" fontId="4" fillId="3" borderId="12" xfId="48" applyFont="1" applyFill="1" applyBorder="1" applyAlignment="1">
      <alignment horizontal="center"/>
    </xf>
    <xf numFmtId="0" fontId="4" fillId="2" borderId="19" xfId="6" applyFont="1" applyFill="1" applyBorder="1" applyAlignment="1">
      <alignment vertical="center"/>
    </xf>
    <xf numFmtId="0" fontId="15" fillId="3" borderId="11" xfId="48" applyFont="1" applyFill="1" applyBorder="1" applyAlignment="1">
      <alignment horizontal="center"/>
    </xf>
    <xf numFmtId="0" fontId="15" fillId="3" borderId="19" xfId="48" applyFont="1" applyFill="1" applyBorder="1" applyAlignment="1">
      <alignment horizontal="center"/>
    </xf>
    <xf numFmtId="0" fontId="88" fillId="0" borderId="0" xfId="55" applyFont="1" applyAlignment="1">
      <alignment vertical="center"/>
    </xf>
    <xf numFmtId="0" fontId="110" fillId="3" borderId="0" xfId="48" applyFont="1" applyFill="1" applyAlignment="1">
      <alignment vertical="center"/>
    </xf>
    <xf numFmtId="1" fontId="111" fillId="3" borderId="0" xfId="57" applyNumberFormat="1" applyFont="1" applyFill="1" applyAlignment="1">
      <alignment horizontal="left" vertical="center"/>
    </xf>
    <xf numFmtId="0" fontId="112" fillId="6" borderId="0" xfId="48" applyFont="1" applyFill="1" applyAlignment="1">
      <alignment horizontal="right" vertical="center"/>
    </xf>
    <xf numFmtId="0" fontId="52" fillId="2" borderId="0" xfId="55" applyFont="1" applyFill="1" applyAlignment="1">
      <alignment vertical="center"/>
    </xf>
    <xf numFmtId="0" fontId="102" fillId="2" borderId="0" xfId="55" applyFont="1" applyFill="1" applyAlignment="1">
      <alignment vertical="center"/>
    </xf>
    <xf numFmtId="16" fontId="4" fillId="0" borderId="0" xfId="50" applyNumberFormat="1" applyFont="1" applyAlignment="1">
      <alignment horizontal="center"/>
    </xf>
    <xf numFmtId="0" fontId="83" fillId="4" borderId="0" xfId="46" applyFont="1" applyFill="1"/>
    <xf numFmtId="0" fontId="80" fillId="4" borderId="0" xfId="46" applyFont="1" applyFill="1"/>
    <xf numFmtId="0" fontId="80" fillId="4" borderId="0" xfId="46" applyFont="1" applyFill="1" applyAlignment="1">
      <alignment horizontal="center"/>
    </xf>
    <xf numFmtId="0" fontId="7" fillId="4" borderId="0" xfId="48" applyFont="1" applyFill="1" applyAlignment="1">
      <alignment horizontal="center" vertical="center"/>
    </xf>
    <xf numFmtId="0" fontId="7" fillId="4" borderId="0" xfId="48" applyFont="1" applyFill="1"/>
    <xf numFmtId="0" fontId="7" fillId="4" borderId="0" xfId="48" applyFont="1" applyFill="1" applyAlignment="1">
      <alignment horizontal="center"/>
    </xf>
    <xf numFmtId="0" fontId="76" fillId="4" borderId="0" xfId="48" applyFont="1" applyFill="1"/>
    <xf numFmtId="0" fontId="104" fillId="4" borderId="0" xfId="48" applyFont="1" applyFill="1" applyAlignment="1">
      <alignment horizontal="center"/>
    </xf>
    <xf numFmtId="0" fontId="54" fillId="4" borderId="0" xfId="46" applyFont="1" applyFill="1" applyAlignment="1">
      <alignment horizontal="right"/>
    </xf>
    <xf numFmtId="172" fontId="113" fillId="4" borderId="0" xfId="48" applyNumberFormat="1" applyFont="1" applyFill="1" applyAlignment="1">
      <alignment horizontal="left"/>
    </xf>
    <xf numFmtId="0" fontId="83" fillId="4" borderId="0" xfId="48" applyFont="1" applyFill="1" applyAlignment="1">
      <alignment horizontal="left"/>
    </xf>
    <xf numFmtId="0" fontId="83" fillId="4" borderId="0" xfId="48" applyFont="1" applyFill="1" applyAlignment="1">
      <alignment horizontal="right"/>
    </xf>
    <xf numFmtId="0" fontId="83" fillId="4" borderId="0" xfId="46" applyFont="1" applyFill="1" applyAlignment="1">
      <alignment horizontal="center"/>
    </xf>
    <xf numFmtId="0" fontId="93" fillId="4" borderId="0" xfId="48" applyFont="1" applyFill="1" applyAlignment="1">
      <alignment horizontal="centerContinuous"/>
    </xf>
    <xf numFmtId="0" fontId="114" fillId="4" borderId="0" xfId="46" applyFont="1" applyFill="1"/>
    <xf numFmtId="0" fontId="47" fillId="2" borderId="6" xfId="6" applyFont="1" applyFill="1" applyBorder="1" applyAlignment="1">
      <alignment horizontal="center" vertical="center" wrapText="1"/>
    </xf>
    <xf numFmtId="0" fontId="47" fillId="2" borderId="6" xfId="6" applyFont="1" applyFill="1" applyBorder="1" applyAlignment="1">
      <alignment horizontal="center" vertical="center"/>
    </xf>
    <xf numFmtId="0" fontId="47" fillId="0" borderId="6" xfId="6" applyFont="1" applyBorder="1" applyAlignment="1">
      <alignment horizontal="center" vertical="center" wrapText="1"/>
    </xf>
    <xf numFmtId="0" fontId="47" fillId="0" borderId="47" xfId="6" applyFont="1" applyBorder="1" applyAlignment="1">
      <alignment horizontal="center" vertical="center" wrapText="1"/>
    </xf>
    <xf numFmtId="0" fontId="47" fillId="2" borderId="12" xfId="6" applyFont="1" applyFill="1" applyBorder="1" applyAlignment="1">
      <alignment horizontal="center" vertical="center" wrapText="1"/>
    </xf>
    <xf numFmtId="16" fontId="115" fillId="0" borderId="12" xfId="50" applyNumberFormat="1" applyFont="1" applyBorder="1" applyAlignment="1">
      <alignment horizontal="center"/>
    </xf>
    <xf numFmtId="16" fontId="116" fillId="0" borderId="22" xfId="50" applyNumberFormat="1" applyFont="1" applyBorder="1" applyAlignment="1">
      <alignment horizontal="center"/>
    </xf>
    <xf numFmtId="16" fontId="117" fillId="0" borderId="19" xfId="50" applyNumberFormat="1" applyFont="1" applyBorder="1" applyAlignment="1">
      <alignment horizontal="center"/>
    </xf>
    <xf numFmtId="165" fontId="118" fillId="4" borderId="0" xfId="49" applyNumberFormat="1" applyFont="1" applyFill="1" applyAlignment="1">
      <alignment vertical="center"/>
    </xf>
    <xf numFmtId="0" fontId="47" fillId="2" borderId="12" xfId="6" applyFont="1" applyFill="1" applyBorder="1" applyAlignment="1">
      <alignment vertical="center"/>
    </xf>
    <xf numFmtId="0" fontId="47" fillId="2" borderId="22" xfId="6" applyFont="1" applyFill="1" applyBorder="1" applyAlignment="1">
      <alignment vertical="center"/>
    </xf>
    <xf numFmtId="0" fontId="52" fillId="3" borderId="11" xfId="48" applyFont="1" applyFill="1" applyBorder="1" applyAlignment="1">
      <alignment horizontal="center"/>
    </xf>
    <xf numFmtId="16" fontId="117" fillId="0" borderId="22" xfId="50" applyNumberFormat="1" applyFont="1" applyBorder="1" applyAlignment="1">
      <alignment horizontal="center"/>
    </xf>
    <xf numFmtId="16" fontId="115" fillId="0" borderId="12" xfId="50" applyNumberFormat="1" applyFont="1" applyBorder="1" applyAlignment="1">
      <alignment horizontal="center" wrapText="1"/>
    </xf>
    <xf numFmtId="49" fontId="16" fillId="0" borderId="0" xfId="50" applyNumberFormat="1" applyFont="1" applyAlignment="1">
      <alignment horizontal="center" vertical="center"/>
    </xf>
    <xf numFmtId="16" fontId="117" fillId="0" borderId="0" xfId="50" applyNumberFormat="1" applyFont="1" applyAlignment="1">
      <alignment horizontal="center"/>
    </xf>
    <xf numFmtId="0" fontId="55" fillId="2" borderId="0" xfId="55" applyFont="1" applyFill="1" applyAlignment="1">
      <alignment vertical="center"/>
    </xf>
    <xf numFmtId="0" fontId="119" fillId="2" borderId="0" xfId="48" applyFont="1" applyFill="1" applyAlignment="1">
      <alignment horizontal="right" vertical="center"/>
    </xf>
    <xf numFmtId="0" fontId="120" fillId="6" borderId="0" xfId="48" applyFont="1" applyFill="1" applyAlignment="1">
      <alignment horizontal="right" vertical="center"/>
    </xf>
    <xf numFmtId="0" fontId="91" fillId="2" borderId="0" xfId="55" applyFont="1" applyFill="1" applyAlignment="1">
      <alignment vertical="center"/>
    </xf>
    <xf numFmtId="0" fontId="36" fillId="2" borderId="0" xfId="48" applyFont="1" applyFill="1" applyAlignment="1">
      <alignment horizontal="right" vertical="center"/>
    </xf>
    <xf numFmtId="1" fontId="121" fillId="4" borderId="0" xfId="57" applyNumberFormat="1" applyFont="1" applyFill="1" applyAlignment="1">
      <alignment horizontal="left" vertical="center"/>
    </xf>
    <xf numFmtId="0" fontId="36" fillId="2" borderId="0" xfId="48" applyFont="1" applyFill="1" applyAlignment="1">
      <alignment horizontal="center" vertical="center"/>
    </xf>
    <xf numFmtId="1" fontId="5" fillId="4" borderId="0" xfId="57" applyNumberFormat="1" applyFont="1" applyFill="1" applyAlignment="1">
      <alignment horizontal="left" vertical="center"/>
    </xf>
    <xf numFmtId="16" fontId="68" fillId="4" borderId="0" xfId="57" applyNumberFormat="1" applyFont="1" applyFill="1" applyAlignment="1">
      <alignment horizontal="center" vertical="center"/>
    </xf>
    <xf numFmtId="0" fontId="7" fillId="4" borderId="0" xfId="48" applyFont="1" applyFill="1" applyAlignment="1">
      <alignment vertical="center"/>
    </xf>
    <xf numFmtId="0" fontId="68" fillId="4" borderId="0" xfId="46" applyFont="1" applyFill="1"/>
    <xf numFmtId="0" fontId="115" fillId="4" borderId="0" xfId="46" applyFont="1" applyFill="1"/>
    <xf numFmtId="0" fontId="116" fillId="4" borderId="0" xfId="46" applyFont="1" applyFill="1"/>
    <xf numFmtId="0" fontId="117" fillId="4" borderId="0" xfId="46" applyFont="1" applyFill="1"/>
    <xf numFmtId="0" fontId="47" fillId="4" borderId="0" xfId="46" applyFont="1" applyFill="1"/>
    <xf numFmtId="0" fontId="72" fillId="4" borderId="0" xfId="48" applyFont="1" applyFill="1" applyAlignment="1">
      <alignment horizontal="center" vertical="center"/>
    </xf>
    <xf numFmtId="0" fontId="123" fillId="4" borderId="0" xfId="48" applyFont="1" applyFill="1" applyAlignment="1">
      <alignment horizontal="right"/>
    </xf>
    <xf numFmtId="0" fontId="4" fillId="2" borderId="8" xfId="6" applyFont="1" applyFill="1" applyBorder="1" applyAlignment="1">
      <alignment horizontal="center" vertical="center" wrapText="1"/>
    </xf>
    <xf numFmtId="16" fontId="4" fillId="0" borderId="10" xfId="50" applyNumberFormat="1" applyFont="1" applyBorder="1" applyAlignment="1">
      <alignment horizontal="center"/>
    </xf>
    <xf numFmtId="16" fontId="15" fillId="5" borderId="19" xfId="50" applyNumberFormat="1" applyFont="1" applyFill="1" applyBorder="1" applyAlignment="1">
      <alignment horizontal="center"/>
    </xf>
    <xf numFmtId="16" fontId="15" fillId="5" borderId="10" xfId="50" applyNumberFormat="1" applyFont="1" applyFill="1" applyBorder="1" applyAlignment="1">
      <alignment horizontal="center"/>
    </xf>
    <xf numFmtId="0" fontId="15" fillId="2" borderId="6" xfId="6" applyFont="1" applyFill="1" applyBorder="1" applyAlignment="1">
      <alignment horizontal="center" vertical="center" wrapText="1"/>
    </xf>
    <xf numFmtId="0" fontId="68" fillId="2" borderId="8" xfId="6" applyFont="1" applyFill="1" applyBorder="1" applyAlignment="1">
      <alignment horizontal="center" vertical="center"/>
    </xf>
    <xf numFmtId="0" fontId="105" fillId="4" borderId="0" xfId="46" applyFont="1" applyFill="1"/>
    <xf numFmtId="0" fontId="68" fillId="0" borderId="0" xfId="46" applyFont="1"/>
    <xf numFmtId="172" fontId="80" fillId="4" borderId="0" xfId="46" applyNumberFormat="1" applyFont="1" applyFill="1" applyAlignment="1">
      <alignment horizontal="left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 wrapText="1"/>
    </xf>
    <xf numFmtId="0" fontId="114" fillId="4" borderId="0" xfId="46" applyFont="1" applyFill="1" applyAlignment="1">
      <alignment horizontal="center"/>
    </xf>
    <xf numFmtId="0" fontId="15" fillId="2" borderId="0" xfId="55" applyFont="1" applyFill="1" applyAlignment="1">
      <alignment vertical="center"/>
    </xf>
    <xf numFmtId="0" fontId="4" fillId="2" borderId="10" xfId="6" applyFont="1" applyFill="1" applyBorder="1" applyAlignment="1">
      <alignment horizontal="center" vertical="center" wrapText="1"/>
    </xf>
    <xf numFmtId="0" fontId="5" fillId="4" borderId="0" xfId="48" applyFont="1" applyFill="1"/>
    <xf numFmtId="0" fontId="15" fillId="2" borderId="12" xfId="6" applyFont="1" applyFill="1" applyBorder="1" applyAlignment="1">
      <alignment horizontal="center" vertical="center"/>
    </xf>
    <xf numFmtId="0" fontId="15" fillId="2" borderId="12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/>
    </xf>
    <xf numFmtId="0" fontId="7" fillId="4" borderId="0" xfId="48" applyFont="1" applyFill="1" applyAlignment="1">
      <alignment horizontal="left" vertical="center"/>
    </xf>
    <xf numFmtId="178" fontId="16" fillId="0" borderId="8" xfId="50" applyNumberFormat="1" applyFont="1" applyBorder="1" applyAlignment="1">
      <alignment horizontal="center"/>
    </xf>
    <xf numFmtId="0" fontId="4" fillId="2" borderId="3" xfId="6" applyFont="1" applyFill="1" applyBorder="1" applyAlignment="1">
      <alignment horizontal="center" vertical="center"/>
    </xf>
    <xf numFmtId="0" fontId="4" fillId="4" borderId="0" xfId="46" applyFont="1" applyFill="1"/>
    <xf numFmtId="0" fontId="5" fillId="4" borderId="0" xfId="46" applyFont="1" applyFill="1"/>
    <xf numFmtId="16" fontId="54" fillId="4" borderId="0" xfId="46" applyNumberFormat="1" applyFont="1" applyFill="1" applyAlignment="1">
      <alignment horizontal="right"/>
    </xf>
    <xf numFmtId="0" fontId="4" fillId="2" borderId="46" xfId="6" applyFont="1" applyFill="1" applyBorder="1" applyAlignment="1">
      <alignment horizontal="center" vertical="center" wrapText="1"/>
    </xf>
    <xf numFmtId="0" fontId="4" fillId="2" borderId="48" xfId="6" applyFont="1" applyFill="1" applyBorder="1" applyAlignment="1">
      <alignment vertical="center"/>
    </xf>
    <xf numFmtId="0" fontId="4" fillId="2" borderId="50" xfId="6" applyFont="1" applyFill="1" applyBorder="1" applyAlignment="1">
      <alignment horizontal="center" vertical="center"/>
    </xf>
    <xf numFmtId="0" fontId="4" fillId="2" borderId="46" xfId="6" applyFont="1" applyFill="1" applyBorder="1" applyAlignment="1">
      <alignment horizontal="center" vertical="center"/>
    </xf>
    <xf numFmtId="16" fontId="47" fillId="0" borderId="8" xfId="50" applyNumberFormat="1" applyFont="1" applyBorder="1" applyAlignment="1">
      <alignment horizontal="center"/>
    </xf>
    <xf numFmtId="0" fontId="5" fillId="4" borderId="0" xfId="46" applyFont="1" applyFill="1" applyAlignment="1">
      <alignment horizontal="center"/>
    </xf>
    <xf numFmtId="172" fontId="54" fillId="4" borderId="0" xfId="46" applyNumberFormat="1" applyFont="1" applyFill="1" applyAlignment="1">
      <alignment horizontal="left"/>
    </xf>
    <xf numFmtId="0" fontId="86" fillId="4" borderId="0" xfId="46" applyFont="1" applyFill="1"/>
    <xf numFmtId="16" fontId="74" fillId="4" borderId="0" xfId="46" applyNumberFormat="1" applyFont="1" applyFill="1" applyAlignment="1">
      <alignment horizontal="center"/>
    </xf>
    <xf numFmtId="0" fontId="30" fillId="4" borderId="0" xfId="46" applyFont="1" applyFill="1"/>
    <xf numFmtId="16" fontId="16" fillId="0" borderId="0" xfId="50" applyNumberFormat="1" applyFont="1" applyAlignment="1">
      <alignment horizontal="center"/>
    </xf>
    <xf numFmtId="0" fontId="4" fillId="2" borderId="37" xfId="6" applyFont="1" applyFill="1" applyBorder="1" applyAlignment="1">
      <alignment horizontal="right" vertical="center"/>
    </xf>
    <xf numFmtId="0" fontId="4" fillId="5" borderId="8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/>
    </xf>
    <xf numFmtId="0" fontId="16" fillId="0" borderId="0" xfId="50" applyFont="1" applyAlignment="1">
      <alignment horizontal="center"/>
    </xf>
    <xf numFmtId="0" fontId="126" fillId="3" borderId="0" xfId="48" applyFont="1" applyFill="1" applyAlignment="1">
      <alignment horizontal="left" vertical="center"/>
    </xf>
    <xf numFmtId="0" fontId="121" fillId="4" borderId="0" xfId="57" applyFont="1" applyFill="1" applyAlignment="1">
      <alignment horizontal="left" vertical="center"/>
    </xf>
    <xf numFmtId="0" fontId="5" fillId="4" borderId="0" xfId="57" applyFont="1" applyFill="1" applyAlignment="1">
      <alignment horizontal="left" vertical="center"/>
    </xf>
    <xf numFmtId="0" fontId="76" fillId="5" borderId="34" xfId="48" applyFont="1" applyFill="1" applyBorder="1" applyAlignment="1">
      <alignment horizontal="left"/>
    </xf>
    <xf numFmtId="0" fontId="4" fillId="2" borderId="13" xfId="6" applyFont="1" applyFill="1" applyBorder="1" applyAlignment="1">
      <alignment horizontal="left" vertical="center"/>
    </xf>
    <xf numFmtId="0" fontId="6" fillId="10" borderId="0" xfId="48" applyFill="1"/>
    <xf numFmtId="0" fontId="72" fillId="10" borderId="0" xfId="48" applyFont="1" applyFill="1"/>
    <xf numFmtId="0" fontId="72" fillId="10" borderId="0" xfId="48" applyFont="1" applyFill="1" applyAlignment="1">
      <alignment vertical="center"/>
    </xf>
    <xf numFmtId="0" fontId="5" fillId="10" borderId="0" xfId="48" applyFont="1" applyFill="1" applyAlignment="1">
      <alignment vertical="center"/>
    </xf>
    <xf numFmtId="0" fontId="6" fillId="10" borderId="0" xfId="48" applyFill="1" applyAlignment="1">
      <alignment vertical="center"/>
    </xf>
    <xf numFmtId="0" fontId="130" fillId="10" borderId="0" xfId="0" applyFont="1" applyFill="1"/>
    <xf numFmtId="0" fontId="6" fillId="10" borderId="0" xfId="0" applyFont="1" applyFill="1"/>
    <xf numFmtId="0" fontId="131" fillId="10" borderId="0" xfId="48" applyFont="1" applyFill="1"/>
    <xf numFmtId="0" fontId="132" fillId="10" borderId="0" xfId="48" applyFont="1" applyFill="1" applyAlignment="1">
      <alignment horizontal="center"/>
    </xf>
    <xf numFmtId="172" fontId="133" fillId="10" borderId="8" xfId="53" applyNumberFormat="1" applyFont="1" applyFill="1" applyBorder="1" applyAlignment="1" applyProtection="1">
      <alignment horizontal="center"/>
      <protection hidden="1"/>
    </xf>
    <xf numFmtId="172" fontId="133" fillId="10" borderId="8" xfId="53" applyNumberFormat="1" applyFont="1" applyFill="1" applyBorder="1" applyAlignment="1">
      <alignment horizontal="center"/>
    </xf>
    <xf numFmtId="172" fontId="134" fillId="10" borderId="0" xfId="53" applyNumberFormat="1" applyFont="1" applyFill="1" applyAlignment="1">
      <alignment horizontal="center"/>
    </xf>
    <xf numFmtId="172" fontId="136" fillId="10" borderId="12" xfId="53" applyNumberFormat="1" applyFont="1" applyFill="1" applyBorder="1" applyAlignment="1" applyProtection="1">
      <alignment horizontal="center" vertical="center"/>
      <protection hidden="1"/>
    </xf>
    <xf numFmtId="0" fontId="87" fillId="10" borderId="31" xfId="5" applyFont="1" applyFill="1" applyBorder="1" applyAlignment="1" applyProtection="1">
      <alignment vertical="center"/>
    </xf>
    <xf numFmtId="172" fontId="136" fillId="10" borderId="22" xfId="53" applyNumberFormat="1" applyFont="1" applyFill="1" applyBorder="1" applyAlignment="1" applyProtection="1">
      <alignment horizontal="center" vertical="center"/>
      <protection hidden="1"/>
    </xf>
    <xf numFmtId="0" fontId="3" fillId="10" borderId="0" xfId="48" applyFont="1" applyFill="1" applyAlignment="1">
      <alignment horizontal="left" vertical="center"/>
    </xf>
    <xf numFmtId="0" fontId="87" fillId="10" borderId="0" xfId="5" applyFont="1" applyFill="1" applyBorder="1" applyAlignment="1" applyProtection="1">
      <alignment vertical="center"/>
    </xf>
    <xf numFmtId="0" fontId="4" fillId="10" borderId="0" xfId="0" applyFont="1" applyFill="1"/>
    <xf numFmtId="0" fontId="129" fillId="10" borderId="0" xfId="0" applyFont="1" applyFill="1"/>
    <xf numFmtId="172" fontId="133" fillId="10" borderId="22" xfId="53" applyNumberFormat="1" applyFont="1" applyFill="1" applyBorder="1" applyAlignment="1" applyProtection="1">
      <alignment horizontal="center" vertical="center"/>
      <protection hidden="1"/>
    </xf>
    <xf numFmtId="0" fontId="137" fillId="10" borderId="0" xfId="48" applyFont="1" applyFill="1" applyAlignment="1">
      <alignment horizontal="left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172" fontId="136" fillId="10" borderId="19" xfId="53" applyNumberFormat="1" applyFont="1" applyFill="1" applyBorder="1" applyAlignment="1" applyProtection="1">
      <alignment horizontal="center" vertical="center"/>
      <protection hidden="1"/>
    </xf>
    <xf numFmtId="0" fontId="87" fillId="10" borderId="34" xfId="5" applyFont="1" applyFill="1" applyBorder="1" applyAlignment="1" applyProtection="1">
      <alignment vertical="center"/>
    </xf>
    <xf numFmtId="0" fontId="87" fillId="10" borderId="0" xfId="5" applyFont="1" applyFill="1" applyAlignment="1" applyProtection="1">
      <alignment vertical="center"/>
    </xf>
    <xf numFmtId="172" fontId="136" fillId="10" borderId="12" xfId="53" applyNumberFormat="1" applyFont="1" applyFill="1" applyBorder="1" applyAlignment="1" applyProtection="1">
      <alignment horizontal="center"/>
      <protection hidden="1"/>
    </xf>
    <xf numFmtId="0" fontId="87" fillId="10" borderId="0" xfId="5" applyFont="1" applyFill="1" applyAlignment="1" applyProtection="1"/>
    <xf numFmtId="0" fontId="87" fillId="10" borderId="19" xfId="5" applyFont="1" applyFill="1" applyBorder="1" applyAlignment="1" applyProtection="1">
      <alignment vertical="center"/>
    </xf>
    <xf numFmtId="172" fontId="135" fillId="10" borderId="8" xfId="53" applyNumberFormat="1" applyFont="1" applyFill="1" applyBorder="1" applyAlignment="1" applyProtection="1">
      <alignment horizontal="center" vertical="center"/>
      <protection hidden="1"/>
    </xf>
    <xf numFmtId="172" fontId="136" fillId="10" borderId="8" xfId="53" applyNumberFormat="1" applyFont="1" applyFill="1" applyBorder="1" applyAlignment="1" applyProtection="1">
      <alignment horizontal="center" vertical="center"/>
      <protection hidden="1"/>
    </xf>
    <xf numFmtId="0" fontId="87" fillId="10" borderId="8" xfId="5" applyFont="1" applyFill="1" applyBorder="1" applyAlignment="1" applyProtection="1">
      <alignment vertical="center"/>
    </xf>
    <xf numFmtId="0" fontId="132" fillId="10" borderId="0" xfId="48" applyFont="1" applyFill="1" applyAlignment="1">
      <alignment horizontal="center" vertical="center"/>
    </xf>
    <xf numFmtId="0" fontId="27" fillId="10" borderId="0" xfId="57" applyFont="1" applyFill="1" applyAlignment="1">
      <alignment vertical="center"/>
    </xf>
    <xf numFmtId="0" fontId="27" fillId="10" borderId="0" xfId="57" applyFont="1" applyFill="1" applyAlignment="1">
      <alignment horizontal="right" vertical="center"/>
    </xf>
    <xf numFmtId="0" fontId="138" fillId="10" borderId="0" xfId="57" applyFont="1" applyFill="1" applyAlignment="1">
      <alignment vertical="center"/>
    </xf>
    <xf numFmtId="0" fontId="139" fillId="10" borderId="0" xfId="57" applyFont="1" applyFill="1" applyAlignment="1">
      <alignment vertical="center"/>
    </xf>
    <xf numFmtId="0" fontId="68" fillId="10" borderId="0" xfId="55" applyFont="1" applyFill="1" applyAlignment="1">
      <alignment horizontal="left" vertical="center"/>
    </xf>
    <xf numFmtId="0" fontId="68" fillId="10" borderId="0" xfId="55" applyFont="1" applyFill="1" applyAlignment="1">
      <alignment vertical="center"/>
    </xf>
    <xf numFmtId="0" fontId="27" fillId="10" borderId="0" xfId="55" applyFont="1" applyFill="1" applyAlignment="1">
      <alignment vertical="center"/>
    </xf>
    <xf numFmtId="0" fontId="64" fillId="10" borderId="0" xfId="57" applyFont="1" applyFill="1" applyAlignment="1">
      <alignment vertical="center"/>
    </xf>
    <xf numFmtId="0" fontId="104" fillId="10" borderId="0" xfId="55" applyFont="1" applyFill="1" applyAlignment="1">
      <alignment vertical="center"/>
    </xf>
    <xf numFmtId="0" fontId="79" fillId="10" borderId="0" xfId="55" applyFont="1" applyFill="1" applyAlignment="1">
      <alignment horizontal="right" vertical="center"/>
    </xf>
    <xf numFmtId="0" fontId="41" fillId="10" borderId="0" xfId="57" applyFont="1" applyFill="1" applyAlignment="1">
      <alignment vertical="center"/>
    </xf>
    <xf numFmtId="0" fontId="41" fillId="10" borderId="0" xfId="55" applyFont="1" applyFill="1" applyAlignment="1">
      <alignment horizontal="left" vertical="center"/>
    </xf>
    <xf numFmtId="0" fontId="6" fillId="10" borderId="0" xfId="57" applyFill="1" applyAlignment="1">
      <alignment vertical="center"/>
    </xf>
    <xf numFmtId="0" fontId="102" fillId="10" borderId="0" xfId="48" applyFont="1" applyFill="1" applyAlignment="1">
      <alignment vertical="center"/>
    </xf>
    <xf numFmtId="16" fontId="140" fillId="10" borderId="0" xfId="57" applyNumberFormat="1" applyFont="1" applyFill="1" applyAlignment="1">
      <alignment horizontal="center" vertical="center"/>
    </xf>
    <xf numFmtId="0" fontId="71" fillId="10" borderId="0" xfId="55" applyFont="1" applyFill="1" applyAlignment="1">
      <alignment horizontal="left" vertical="center"/>
    </xf>
    <xf numFmtId="0" fontId="102" fillId="10" borderId="0" xfId="0" applyFont="1" applyFill="1"/>
    <xf numFmtId="0" fontId="102" fillId="10" borderId="0" xfId="55" applyFont="1" applyFill="1" applyAlignment="1">
      <alignment vertical="center"/>
    </xf>
    <xf numFmtId="0" fontId="141" fillId="10" borderId="0" xfId="48" applyFont="1" applyFill="1" applyAlignment="1">
      <alignment vertical="center"/>
    </xf>
    <xf numFmtId="0" fontId="102" fillId="10" borderId="0" xfId="57" applyFont="1" applyFill="1" applyAlignment="1">
      <alignment vertical="center"/>
    </xf>
    <xf numFmtId="0" fontId="141" fillId="10" borderId="0" xfId="48" applyFont="1" applyFill="1"/>
    <xf numFmtId="0" fontId="55" fillId="10" borderId="0" xfId="57" applyFont="1" applyFill="1" applyAlignment="1">
      <alignment vertical="center"/>
    </xf>
    <xf numFmtId="0" fontId="142" fillId="10" borderId="0" xfId="57" applyFont="1" applyFill="1" applyAlignment="1">
      <alignment horizontal="right" vertical="center"/>
    </xf>
    <xf numFmtId="16" fontId="41" fillId="10" borderId="0" xfId="57" applyNumberFormat="1" applyFont="1" applyFill="1" applyAlignment="1">
      <alignment horizontal="center" vertical="center"/>
    </xf>
    <xf numFmtId="0" fontId="41" fillId="10" borderId="0" xfId="55" applyFont="1" applyFill="1" applyAlignment="1">
      <alignment vertical="center"/>
    </xf>
    <xf numFmtId="0" fontId="39" fillId="10" borderId="0" xfId="48" applyFont="1" applyFill="1" applyAlignment="1">
      <alignment horizontal="left"/>
    </xf>
    <xf numFmtId="0" fontId="39" fillId="10" borderId="0" xfId="48" applyFont="1" applyFill="1"/>
    <xf numFmtId="0" fontId="55" fillId="10" borderId="0" xfId="57" applyFont="1" applyFill="1" applyAlignment="1">
      <alignment horizontal="left" vertical="center"/>
    </xf>
    <xf numFmtId="0" fontId="14" fillId="10" borderId="0" xfId="48" applyFont="1" applyFill="1"/>
    <xf numFmtId="0" fontId="6" fillId="10" borderId="0" xfId="51" applyFill="1"/>
    <xf numFmtId="0" fontId="100" fillId="10" borderId="0" xfId="51" applyFont="1" applyFill="1" applyAlignment="1">
      <alignment horizontal="center"/>
    </xf>
    <xf numFmtId="0" fontId="60" fillId="10" borderId="0" xfId="51" applyFont="1" applyFill="1" applyAlignment="1">
      <alignment horizontal="center"/>
    </xf>
    <xf numFmtId="0" fontId="68" fillId="10" borderId="0" xfId="48" applyFont="1" applyFill="1"/>
    <xf numFmtId="0" fontId="62" fillId="10" borderId="0" xfId="51" applyFont="1" applyFill="1"/>
    <xf numFmtId="0" fontId="143" fillId="10" borderId="0" xfId="50" applyFont="1" applyFill="1"/>
    <xf numFmtId="0" fontId="144" fillId="10" borderId="0" xfId="50" applyFont="1" applyFill="1" applyAlignment="1">
      <alignment horizontal="centerContinuous"/>
    </xf>
    <xf numFmtId="0" fontId="40" fillId="10" borderId="0" xfId="48" applyFont="1" applyFill="1"/>
    <xf numFmtId="0" fontId="64" fillId="10" borderId="0" xfId="55" applyFont="1" applyFill="1" applyAlignment="1">
      <alignment vertical="center"/>
    </xf>
    <xf numFmtId="0" fontId="41" fillId="10" borderId="0" xfId="55" applyFont="1" applyFill="1" applyAlignment="1">
      <alignment horizontal="right" vertical="center"/>
    </xf>
    <xf numFmtId="16" fontId="145" fillId="10" borderId="0" xfId="48" applyNumberFormat="1" applyFont="1" applyFill="1" applyAlignment="1">
      <alignment horizontal="center"/>
    </xf>
    <xf numFmtId="0" fontId="5" fillId="10" borderId="0" xfId="48" applyFont="1" applyFill="1"/>
    <xf numFmtId="0" fontId="146" fillId="10" borderId="0" xfId="50" applyFont="1" applyFill="1" applyAlignment="1">
      <alignment horizontal="centerContinuous"/>
    </xf>
    <xf numFmtId="0" fontId="146" fillId="10" borderId="0" xfId="50" applyFont="1" applyFill="1"/>
    <xf numFmtId="0" fontId="100" fillId="10" borderId="0" xfId="50" applyFont="1" applyFill="1" applyAlignment="1">
      <alignment horizontal="center"/>
    </xf>
    <xf numFmtId="0" fontId="4" fillId="2" borderId="52" xfId="6" applyFont="1" applyFill="1" applyBorder="1" applyAlignment="1">
      <alignment horizontal="center" vertical="center" wrapText="1"/>
    </xf>
    <xf numFmtId="16" fontId="15" fillId="0" borderId="8" xfId="50" applyNumberFormat="1" applyFont="1" applyBorder="1" applyAlignment="1">
      <alignment horizontal="center"/>
    </xf>
    <xf numFmtId="16" fontId="4" fillId="4" borderId="22" xfId="48" quotePrefix="1" applyNumberFormat="1" applyFont="1" applyFill="1" applyBorder="1" applyAlignment="1">
      <alignment horizontal="center" vertical="center"/>
    </xf>
    <xf numFmtId="0" fontId="105" fillId="4" borderId="0" xfId="46" applyFont="1" applyFill="1" applyAlignment="1">
      <alignment horizontal="left"/>
    </xf>
    <xf numFmtId="0" fontId="15" fillId="4" borderId="0" xfId="46" applyFont="1" applyFill="1" applyAlignment="1">
      <alignment vertical="center"/>
    </xf>
    <xf numFmtId="0" fontId="4" fillId="2" borderId="31" xfId="6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15" fillId="2" borderId="41" xfId="6" applyFont="1" applyFill="1" applyBorder="1" applyAlignment="1">
      <alignment horizontal="center" vertical="center"/>
    </xf>
    <xf numFmtId="0" fontId="15" fillId="2" borderId="7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right" vertical="center"/>
    </xf>
    <xf numFmtId="175" fontId="4" fillId="2" borderId="0" xfId="50" applyNumberFormat="1" applyFont="1" applyFill="1" applyAlignment="1">
      <alignment vertical="center"/>
    </xf>
    <xf numFmtId="168" fontId="4" fillId="2" borderId="0" xfId="50" applyNumberFormat="1" applyFont="1" applyFill="1" applyAlignment="1">
      <alignment horizontal="center" vertical="center"/>
    </xf>
    <xf numFmtId="0" fontId="4" fillId="0" borderId="0" xfId="46" applyFont="1" applyAlignment="1">
      <alignment horizontal="center" vertical="center"/>
    </xf>
    <xf numFmtId="16" fontId="4" fillId="4" borderId="0" xfId="48" applyNumberFormat="1" applyFont="1" applyFill="1" applyAlignment="1">
      <alignment horizontal="center" vertical="center"/>
    </xf>
    <xf numFmtId="16" fontId="24" fillId="4" borderId="0" xfId="48" applyNumberFormat="1" applyFont="1" applyFill="1" applyAlignment="1">
      <alignment horizontal="center" vertical="center"/>
    </xf>
    <xf numFmtId="0" fontId="49" fillId="2" borderId="0" xfId="0" applyFont="1" applyFill="1"/>
    <xf numFmtId="168" fontId="49" fillId="2" borderId="0" xfId="50" applyNumberFormat="1" applyFont="1" applyFill="1" applyAlignment="1">
      <alignment horizontal="left"/>
    </xf>
    <xf numFmtId="172" fontId="50" fillId="2" borderId="0" xfId="0" applyNumberFormat="1" applyFont="1" applyFill="1"/>
    <xf numFmtId="172" fontId="51" fillId="2" borderId="0" xfId="0" applyNumberFormat="1" applyFont="1" applyFill="1"/>
    <xf numFmtId="172" fontId="49" fillId="2" borderId="0" xfId="0" applyNumberFormat="1" applyFont="1" applyFill="1"/>
    <xf numFmtId="16" fontId="53" fillId="0" borderId="0" xfId="22" applyNumberFormat="1" applyFont="1" applyAlignment="1">
      <alignment horizontal="center"/>
    </xf>
    <xf numFmtId="16" fontId="15" fillId="0" borderId="0" xfId="50" applyNumberFormat="1" applyFont="1" applyAlignment="1">
      <alignment horizontal="center"/>
    </xf>
    <xf numFmtId="0" fontId="4" fillId="3" borderId="0" xfId="46" applyFont="1" applyFill="1" applyAlignment="1">
      <alignment horizontal="center"/>
    </xf>
    <xf numFmtId="16" fontId="4" fillId="3" borderId="0" xfId="48" applyNumberFormat="1" applyFont="1" applyFill="1" applyAlignment="1">
      <alignment horizontal="center"/>
    </xf>
    <xf numFmtId="0" fontId="43" fillId="2" borderId="0" xfId="46" applyFont="1" applyFill="1" applyAlignment="1">
      <alignment horizontal="left"/>
    </xf>
    <xf numFmtId="16" fontId="43" fillId="4" borderId="0" xfId="48" applyNumberFormat="1" applyFont="1" applyFill="1" applyAlignment="1">
      <alignment horizontal="center"/>
    </xf>
    <xf numFmtId="0" fontId="68" fillId="2" borderId="28" xfId="6" applyFont="1" applyFill="1" applyBorder="1" applyAlignment="1">
      <alignment horizontal="center" vertical="center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52" fillId="3" borderId="3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10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41" fillId="4" borderId="0" xfId="48" applyFont="1" applyFill="1" applyAlignment="1">
      <alignment horizontal="left"/>
    </xf>
    <xf numFmtId="0" fontId="8" fillId="4" borderId="0" xfId="48" applyFont="1" applyFill="1" applyAlignment="1">
      <alignment horizontal="center" vertical="center"/>
    </xf>
    <xf numFmtId="0" fontId="82" fillId="4" borderId="0" xfId="46" applyFont="1" applyFill="1" applyAlignment="1">
      <alignment horizontal="center"/>
    </xf>
    <xf numFmtId="15" fontId="55" fillId="4" borderId="0" xfId="48" applyNumberFormat="1" applyFont="1" applyFill="1" applyAlignment="1">
      <alignment horizontal="center"/>
    </xf>
    <xf numFmtId="15" fontId="55" fillId="4" borderId="0" xfId="48" applyNumberFormat="1" applyFont="1" applyFill="1" applyAlignment="1">
      <alignment horizontal="left"/>
    </xf>
    <xf numFmtId="0" fontId="15" fillId="0" borderId="28" xfId="6" applyFont="1" applyBorder="1" applyAlignment="1">
      <alignment horizontal="center" vertical="center" wrapText="1"/>
    </xf>
    <xf numFmtId="0" fontId="97" fillId="4" borderId="0" xfId="48" applyFont="1" applyFill="1" applyAlignment="1">
      <alignment horizontal="center" vertical="center"/>
    </xf>
    <xf numFmtId="16" fontId="47" fillId="3" borderId="8" xfId="48" applyNumberFormat="1" applyFont="1" applyFill="1" applyBorder="1" applyAlignment="1">
      <alignment horizontal="center" vertical="center"/>
    </xf>
    <xf numFmtId="0" fontId="47" fillId="3" borderId="0" xfId="48" applyFont="1" applyFill="1"/>
    <xf numFmtId="16" fontId="55" fillId="0" borderId="0" xfId="50" applyNumberFormat="1" applyFont="1" applyAlignment="1">
      <alignment horizontal="left"/>
    </xf>
    <xf numFmtId="0" fontId="55" fillId="0" borderId="0" xfId="50" applyFont="1" applyAlignment="1">
      <alignment horizontal="center"/>
    </xf>
    <xf numFmtId="16" fontId="55" fillId="0" borderId="0" xfId="50" applyNumberFormat="1" applyFont="1" applyAlignment="1">
      <alignment horizontal="center"/>
    </xf>
    <xf numFmtId="16" fontId="98" fillId="0" borderId="0" xfId="50" applyNumberFormat="1" applyFont="1" applyAlignment="1">
      <alignment horizontal="center"/>
    </xf>
    <xf numFmtId="0" fontId="4" fillId="0" borderId="37" xfId="48" applyFont="1" applyBorder="1" applyAlignment="1">
      <alignment horizontal="right" vertical="center"/>
    </xf>
    <xf numFmtId="0" fontId="4" fillId="0" borderId="13" xfId="48" applyFont="1" applyBorder="1" applyAlignment="1">
      <alignment horizontal="center" vertical="center"/>
    </xf>
    <xf numFmtId="0" fontId="15" fillId="0" borderId="30" xfId="48" applyFont="1" applyBorder="1" applyAlignment="1">
      <alignment horizontal="center" vertical="center"/>
    </xf>
    <xf numFmtId="176" fontId="103" fillId="3" borderId="22" xfId="48" applyNumberFormat="1" applyFont="1" applyFill="1" applyBorder="1" applyAlignment="1">
      <alignment horizontal="center"/>
    </xf>
    <xf numFmtId="0" fontId="103" fillId="3" borderId="0" xfId="48" applyFont="1" applyFill="1"/>
    <xf numFmtId="0" fontId="17" fillId="3" borderId="10" xfId="48" applyFont="1" applyFill="1" applyBorder="1" applyAlignment="1">
      <alignment horizontal="center"/>
    </xf>
    <xf numFmtId="176" fontId="17" fillId="3" borderId="19" xfId="48" applyNumberFormat="1" applyFont="1" applyFill="1" applyBorder="1" applyAlignment="1">
      <alignment horizontal="center"/>
    </xf>
    <xf numFmtId="0" fontId="17" fillId="3" borderId="0" xfId="48" applyFont="1" applyFill="1"/>
    <xf numFmtId="0" fontId="22" fillId="4" borderId="37" xfId="48" applyFont="1" applyFill="1" applyBorder="1" applyAlignment="1">
      <alignment vertical="center"/>
    </xf>
    <xf numFmtId="0" fontId="24" fillId="0" borderId="22" xfId="46" applyFont="1" applyBorder="1" applyAlignment="1">
      <alignment horizontal="center"/>
    </xf>
    <xf numFmtId="0" fontId="100" fillId="2" borderId="0" xfId="55" applyFont="1" applyFill="1" applyAlignment="1">
      <alignment vertical="center"/>
    </xf>
    <xf numFmtId="0" fontId="6" fillId="4" borderId="0" xfId="48" applyFill="1" applyAlignment="1">
      <alignment horizontal="left"/>
    </xf>
    <xf numFmtId="0" fontId="6" fillId="4" borderId="0" xfId="48" applyFill="1" applyAlignment="1">
      <alignment horizontal="right"/>
    </xf>
    <xf numFmtId="0" fontId="6" fillId="4" borderId="0" xfId="48" applyFill="1" applyAlignment="1">
      <alignment horizontal="center"/>
    </xf>
    <xf numFmtId="0" fontId="27" fillId="4" borderId="0" xfId="57" applyFont="1" applyFill="1" applyAlignment="1">
      <alignment horizontal="left" vertical="center"/>
    </xf>
    <xf numFmtId="16" fontId="101" fillId="4" borderId="0" xfId="57" applyNumberFormat="1" applyFont="1" applyFill="1" applyAlignment="1">
      <alignment horizontal="center" vertical="center"/>
    </xf>
    <xf numFmtId="16" fontId="47" fillId="4" borderId="0" xfId="57" applyNumberFormat="1" applyFont="1" applyFill="1" applyAlignment="1">
      <alignment horizontal="center" vertical="center"/>
    </xf>
    <xf numFmtId="0" fontId="47" fillId="4" borderId="0" xfId="48" applyFont="1" applyFill="1" applyAlignment="1">
      <alignment vertical="center"/>
    </xf>
    <xf numFmtId="0" fontId="6" fillId="8" borderId="0" xfId="48" applyFill="1" applyAlignment="1">
      <alignment horizontal="left"/>
    </xf>
    <xf numFmtId="0" fontId="6" fillId="8" borderId="0" xfId="48" applyFill="1" applyAlignment="1">
      <alignment horizontal="right"/>
    </xf>
    <xf numFmtId="0" fontId="6" fillId="8" borderId="0" xfId="48" applyFill="1" applyAlignment="1">
      <alignment horizontal="center"/>
    </xf>
    <xf numFmtId="0" fontId="6" fillId="8" borderId="0" xfId="48" applyFill="1"/>
    <xf numFmtId="0" fontId="184" fillId="8" borderId="0" xfId="48" applyFont="1" applyFill="1" applyAlignment="1">
      <alignment horizontal="center" vertical="center"/>
    </xf>
    <xf numFmtId="0" fontId="104" fillId="8" borderId="0" xfId="48" applyFont="1" applyFill="1" applyAlignment="1">
      <alignment horizontal="center" vertical="center"/>
    </xf>
    <xf numFmtId="0" fontId="100" fillId="3" borderId="0" xfId="48" applyFont="1" applyFill="1" applyAlignment="1">
      <alignment horizontal="center" vertical="center"/>
    </xf>
    <xf numFmtId="0" fontId="104" fillId="3" borderId="0" xfId="48" applyFont="1" applyFill="1" applyAlignment="1">
      <alignment horizontal="center" vertical="center"/>
    </xf>
    <xf numFmtId="0" fontId="105" fillId="3" borderId="0" xfId="48" applyFont="1" applyFill="1" applyAlignment="1">
      <alignment horizontal="right"/>
    </xf>
    <xf numFmtId="0" fontId="6" fillId="2" borderId="0" xfId="22" applyFill="1"/>
    <xf numFmtId="0" fontId="52" fillId="3" borderId="37" xfId="48" applyFont="1" applyFill="1" applyBorder="1" applyAlignment="1">
      <alignment horizontal="center"/>
    </xf>
    <xf numFmtId="0" fontId="52" fillId="3" borderId="9" xfId="48" applyFont="1" applyFill="1" applyBorder="1" applyAlignment="1">
      <alignment horizontal="right"/>
    </xf>
    <xf numFmtId="0" fontId="52" fillId="3" borderId="9" xfId="48" applyFont="1" applyFill="1" applyBorder="1" applyAlignment="1">
      <alignment horizontal="center"/>
    </xf>
    <xf numFmtId="0" fontId="52" fillId="3" borderId="13" xfId="48" applyFont="1" applyFill="1" applyBorder="1" applyAlignment="1">
      <alignment horizontal="center"/>
    </xf>
    <xf numFmtId="0" fontId="88" fillId="3" borderId="0" xfId="48" applyFont="1" applyFill="1" applyAlignment="1">
      <alignment horizontal="center"/>
    </xf>
    <xf numFmtId="0" fontId="108" fillId="0" borderId="0" xfId="48" applyFont="1" applyAlignment="1">
      <alignment vertical="center"/>
    </xf>
    <xf numFmtId="0" fontId="109" fillId="3" borderId="0" xfId="48" applyFont="1" applyFill="1" applyAlignment="1">
      <alignment vertical="center"/>
    </xf>
    <xf numFmtId="0" fontId="72" fillId="3" borderId="0" xfId="48" applyFont="1" applyFill="1" applyAlignment="1">
      <alignment horizontal="center"/>
    </xf>
    <xf numFmtId="0" fontId="55" fillId="3" borderId="0" xfId="48" applyFont="1" applyFill="1" applyAlignment="1">
      <alignment vertical="center"/>
    </xf>
    <xf numFmtId="16" fontId="17" fillId="0" borderId="8" xfId="50" applyNumberFormat="1" applyFont="1" applyBorder="1" applyAlignment="1">
      <alignment horizontal="center" vertical="center"/>
    </xf>
    <xf numFmtId="16" fontId="43" fillId="4" borderId="31" xfId="48" applyNumberFormat="1" applyFont="1" applyFill="1" applyBorder="1" applyAlignment="1">
      <alignment horizontal="center"/>
    </xf>
    <xf numFmtId="16" fontId="187" fillId="4" borderId="22" xfId="48" applyNumberFormat="1" applyFont="1" applyFill="1" applyBorder="1" applyAlignment="1">
      <alignment horizontal="center"/>
    </xf>
    <xf numFmtId="16" fontId="16" fillId="0" borderId="31" xfId="50" applyNumberFormat="1" applyFont="1" applyBorder="1" applyAlignment="1">
      <alignment horizontal="left" vertical="center"/>
    </xf>
    <xf numFmtId="0" fontId="189" fillId="3" borderId="0" xfId="46" applyFont="1" applyFill="1" applyAlignment="1">
      <alignment horizontal="right"/>
    </xf>
    <xf numFmtId="172" fontId="80" fillId="3" borderId="0" xfId="48" applyNumberFormat="1" applyFont="1" applyFill="1" applyAlignment="1">
      <alignment horizontal="left"/>
    </xf>
    <xf numFmtId="0" fontId="14" fillId="2" borderId="12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16" fontId="18" fillId="4" borderId="19" xfId="48" applyNumberFormat="1" applyFont="1" applyFill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0" fontId="4" fillId="0" borderId="0" xfId="48" applyFont="1" applyAlignment="1">
      <alignment horizontal="center" vertical="center"/>
    </xf>
    <xf numFmtId="0" fontId="15" fillId="0" borderId="0" xfId="48" applyFont="1" applyAlignment="1">
      <alignment horizontal="center" vertical="center"/>
    </xf>
    <xf numFmtId="16" fontId="90" fillId="0" borderId="0" xfId="48" applyNumberFormat="1" applyFont="1" applyAlignment="1">
      <alignment horizontal="center"/>
    </xf>
    <xf numFmtId="16" fontId="24" fillId="0" borderId="0" xfId="48" applyNumberFormat="1" applyFont="1" applyAlignment="1">
      <alignment horizontal="center"/>
    </xf>
    <xf numFmtId="176" fontId="103" fillId="3" borderId="0" xfId="48" applyNumberFormat="1" applyFont="1" applyFill="1" applyAlignment="1">
      <alignment horizontal="center"/>
    </xf>
    <xf numFmtId="176" fontId="17" fillId="3" borderId="0" xfId="48" applyNumberFormat="1" applyFont="1" applyFill="1" applyAlignment="1">
      <alignment horizontal="center"/>
    </xf>
    <xf numFmtId="16" fontId="5" fillId="3" borderId="0" xfId="48" applyNumberFormat="1" applyFont="1" applyFill="1"/>
    <xf numFmtId="0" fontId="42" fillId="0" borderId="1" xfId="54" applyFont="1" applyBorder="1" applyAlignment="1">
      <alignment horizontal="left" wrapText="1"/>
    </xf>
    <xf numFmtId="0" fontId="43" fillId="0" borderId="1" xfId="54" applyFont="1" applyBorder="1" applyAlignment="1">
      <alignment horizontal="left"/>
    </xf>
    <xf numFmtId="175" fontId="45" fillId="0" borderId="1" xfId="50" applyNumberFormat="1" applyFont="1" applyBorder="1" applyAlignment="1">
      <alignment horizontal="left"/>
    </xf>
    <xf numFmtId="175" fontId="48" fillId="0" borderId="0" xfId="50" applyNumberFormat="1" applyFont="1" applyAlignment="1">
      <alignment horizontal="left"/>
    </xf>
    <xf numFmtId="0" fontId="90" fillId="0" borderId="0" xfId="46" applyFont="1" applyAlignment="1">
      <alignment horizontal="center"/>
    </xf>
    <xf numFmtId="0" fontId="24" fillId="0" borderId="0" xfId="46" applyFont="1" applyAlignment="1">
      <alignment horizontal="center"/>
    </xf>
    <xf numFmtId="0" fontId="187" fillId="2" borderId="0" xfId="46" applyFont="1" applyFill="1" applyAlignment="1">
      <alignment horizontal="center"/>
    </xf>
    <xf numFmtId="0" fontId="43" fillId="2" borderId="0" xfId="46" applyFont="1" applyFill="1" applyAlignment="1">
      <alignment horizontal="center"/>
    </xf>
    <xf numFmtId="168" fontId="15" fillId="5" borderId="4" xfId="50" applyNumberFormat="1" applyFont="1" applyFill="1" applyBorder="1" applyAlignment="1">
      <alignment horizontal="center"/>
    </xf>
    <xf numFmtId="172" fontId="15" fillId="2" borderId="4" xfId="0" applyNumberFormat="1" applyFont="1" applyFill="1" applyBorder="1" applyAlignment="1">
      <alignment horizontal="center"/>
    </xf>
    <xf numFmtId="172" fontId="15" fillId="2" borderId="12" xfId="0" applyNumberFormat="1" applyFont="1" applyFill="1" applyBorder="1" applyAlignment="1">
      <alignment horizontal="center"/>
    </xf>
    <xf numFmtId="16" fontId="4" fillId="0" borderId="22" xfId="50" applyNumberFormat="1" applyFont="1" applyBorder="1" applyAlignment="1">
      <alignment horizontal="center" wrapText="1"/>
    </xf>
    <xf numFmtId="16" fontId="17" fillId="0" borderId="10" xfId="50" applyNumberFormat="1" applyFont="1" applyBorder="1" applyAlignment="1">
      <alignment horizontal="center" vertical="center" wrapText="1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/>
    </xf>
    <xf numFmtId="0" fontId="22" fillId="4" borderId="63" xfId="48" applyFont="1" applyFill="1" applyBorder="1" applyAlignment="1">
      <alignment horizontal="right" vertical="center" wrapText="1"/>
    </xf>
    <xf numFmtId="16" fontId="4" fillId="0" borderId="8" xfId="50" applyNumberFormat="1" applyFont="1" applyBorder="1" applyAlignment="1">
      <alignment horizontal="center" wrapText="1"/>
    </xf>
    <xf numFmtId="0" fontId="89" fillId="3" borderId="12" xfId="46" applyFont="1" applyFill="1" applyBorder="1" applyAlignment="1">
      <alignment horizontal="center" wrapText="1"/>
    </xf>
    <xf numFmtId="175" fontId="15" fillId="5" borderId="3" xfId="50" applyNumberFormat="1" applyFont="1" applyFill="1" applyBorder="1" applyAlignment="1">
      <alignment horizontal="left" wrapText="1"/>
    </xf>
    <xf numFmtId="0" fontId="17" fillId="3" borderId="0" xfId="48" applyFont="1" applyFill="1" applyAlignment="1">
      <alignment horizontal="center"/>
    </xf>
    <xf numFmtId="0" fontId="103" fillId="3" borderId="0" xfId="48" applyFont="1" applyFill="1" applyAlignment="1">
      <alignment horizontal="center"/>
    </xf>
    <xf numFmtId="16" fontId="18" fillId="4" borderId="0" xfId="48" applyNumberFormat="1" applyFont="1" applyFill="1" applyAlignment="1">
      <alignment horizontal="center" vertical="center"/>
    </xf>
    <xf numFmtId="16" fontId="117" fillId="0" borderId="19" xfId="50" applyNumberFormat="1" applyFont="1" applyBorder="1" applyAlignment="1">
      <alignment horizontal="center" wrapText="1"/>
    </xf>
    <xf numFmtId="16" fontId="15" fillId="0" borderId="8" xfId="50" applyNumberFormat="1" applyFont="1" applyBorder="1" applyAlignment="1">
      <alignment horizontal="center" wrapText="1"/>
    </xf>
    <xf numFmtId="16" fontId="18" fillId="4" borderId="19" xfId="48" applyNumberFormat="1" applyFont="1" applyFill="1" applyBorder="1" applyAlignment="1">
      <alignment horizontal="center" vertical="center" wrapText="1"/>
    </xf>
    <xf numFmtId="172" fontId="17" fillId="2" borderId="22" xfId="0" applyNumberFormat="1" applyFont="1" applyFill="1" applyBorder="1" applyAlignment="1">
      <alignment horizontal="center" vertical="center" wrapText="1"/>
    </xf>
    <xf numFmtId="0" fontId="4" fillId="0" borderId="19" xfId="46" applyFont="1" applyBorder="1" applyAlignment="1">
      <alignment horizontal="center" vertical="center" wrapText="1"/>
    </xf>
    <xf numFmtId="16" fontId="42" fillId="0" borderId="6" xfId="22" applyNumberFormat="1" applyFont="1" applyBorder="1" applyAlignment="1">
      <alignment horizontal="center" wrapText="1"/>
    </xf>
    <xf numFmtId="16" fontId="43" fillId="0" borderId="30" xfId="22" applyNumberFormat="1" applyFont="1" applyBorder="1" applyAlignment="1">
      <alignment horizontal="center" wrapText="1"/>
    </xf>
    <xf numFmtId="16" fontId="45" fillId="0" borderId="30" xfId="22" applyNumberFormat="1" applyFont="1" applyBorder="1" applyAlignment="1">
      <alignment horizontal="center" wrapText="1"/>
    </xf>
    <xf numFmtId="0" fontId="90" fillId="0" borderId="22" xfId="46" applyFont="1" applyBorder="1" applyAlignment="1">
      <alignment horizontal="center" wrapText="1"/>
    </xf>
    <xf numFmtId="0" fontId="4" fillId="3" borderId="19" xfId="46" applyFont="1" applyFill="1" applyBorder="1" applyAlignment="1">
      <alignment horizontal="center" wrapText="1"/>
    </xf>
    <xf numFmtId="0" fontId="47" fillId="3" borderId="22" xfId="48" applyFont="1" applyFill="1" applyBorder="1" applyAlignment="1">
      <alignment horizontal="center" wrapText="1"/>
    </xf>
    <xf numFmtId="0" fontId="90" fillId="0" borderId="12" xfId="46" applyFont="1" applyBorder="1" applyAlignment="1">
      <alignment horizontal="center" wrapText="1"/>
    </xf>
    <xf numFmtId="0" fontId="103" fillId="3" borderId="32" xfId="48" applyFont="1" applyFill="1" applyBorder="1" applyAlignment="1">
      <alignment horizontal="center" wrapText="1"/>
    </xf>
    <xf numFmtId="16" fontId="16" fillId="0" borderId="37" xfId="50" applyNumberFormat="1" applyFont="1" applyBorder="1" applyAlignment="1">
      <alignment horizontal="center" vertical="center" wrapText="1"/>
    </xf>
    <xf numFmtId="0" fontId="24" fillId="0" borderId="22" xfId="46" applyFont="1" applyBorder="1" applyAlignment="1">
      <alignment horizontal="center" wrapText="1"/>
    </xf>
    <xf numFmtId="16" fontId="16" fillId="0" borderId="12" xfId="50" applyNumberFormat="1" applyFont="1" applyBorder="1" applyAlignment="1">
      <alignment horizontal="center" wrapText="1"/>
    </xf>
    <xf numFmtId="172" fontId="24" fillId="2" borderId="12" xfId="0" applyNumberFormat="1" applyFont="1" applyFill="1" applyBorder="1" applyAlignment="1">
      <alignment horizontal="center" vertical="center" wrapText="1"/>
    </xf>
    <xf numFmtId="49" fontId="16" fillId="0" borderId="37" xfId="50" applyNumberFormat="1" applyFont="1" applyBorder="1" applyAlignment="1">
      <alignment horizontal="left"/>
    </xf>
    <xf numFmtId="16" fontId="116" fillId="0" borderId="22" xfId="50" applyNumberFormat="1" applyFont="1" applyBorder="1" applyAlignment="1">
      <alignment horizontal="center" wrapText="1"/>
    </xf>
    <xf numFmtId="0" fontId="15" fillId="4" borderId="0" xfId="46" applyFont="1" applyFill="1"/>
    <xf numFmtId="0" fontId="190" fillId="4" borderId="0" xfId="46" applyFont="1" applyFill="1"/>
    <xf numFmtId="0" fontId="15" fillId="0" borderId="19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 wrapText="1"/>
    </xf>
    <xf numFmtId="0" fontId="76" fillId="5" borderId="0" xfId="48" applyFont="1" applyFill="1" applyAlignment="1">
      <alignment horizontal="center"/>
    </xf>
    <xf numFmtId="164" fontId="16" fillId="0" borderId="8" xfId="50" applyNumberFormat="1" applyFont="1" applyBorder="1" applyAlignment="1">
      <alignment horizontal="center"/>
    </xf>
    <xf numFmtId="16" fontId="47" fillId="0" borderId="19" xfId="50" applyNumberFormat="1" applyFont="1" applyBorder="1" applyAlignment="1">
      <alignment horizontal="center"/>
    </xf>
    <xf numFmtId="0" fontId="4" fillId="2" borderId="9" xfId="6" applyFont="1" applyFill="1" applyBorder="1" applyAlignment="1">
      <alignment horizontal="center" vertical="center"/>
    </xf>
    <xf numFmtId="0" fontId="76" fillId="4" borderId="0" xfId="48" applyFont="1" applyFill="1" applyAlignment="1">
      <alignment horizontal="center"/>
    </xf>
    <xf numFmtId="0" fontId="4" fillId="2" borderId="37" xfId="6" applyFont="1" applyFill="1" applyBorder="1" applyAlignment="1">
      <alignment horizontal="center" vertical="center" wrapText="1"/>
    </xf>
    <xf numFmtId="0" fontId="127" fillId="4" borderId="0" xfId="48" applyFont="1" applyFill="1" applyAlignment="1">
      <alignment horizontal="center" vertical="center"/>
    </xf>
    <xf numFmtId="16" fontId="4" fillId="0" borderId="37" xfId="50" applyNumberFormat="1" applyFont="1" applyBorder="1" applyAlignment="1">
      <alignment horizontal="center"/>
    </xf>
    <xf numFmtId="16" fontId="4" fillId="0" borderId="9" xfId="50" applyNumberFormat="1" applyFont="1" applyBorder="1" applyAlignment="1">
      <alignment horizontal="center"/>
    </xf>
    <xf numFmtId="16" fontId="4" fillId="0" borderId="13" xfId="50" applyNumberFormat="1" applyFont="1" applyBorder="1" applyAlignment="1">
      <alignment horizontal="center"/>
    </xf>
    <xf numFmtId="0" fontId="4" fillId="2" borderId="32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00" fillId="9" borderId="0" xfId="48" applyFont="1" applyFill="1" applyAlignment="1">
      <alignment horizontal="center" vertical="center"/>
    </xf>
    <xf numFmtId="0" fontId="92" fillId="3" borderId="0" xfId="48" applyFont="1" applyFill="1" applyAlignment="1">
      <alignment horizontal="center" vertical="center"/>
    </xf>
    <xf numFmtId="0" fontId="4" fillId="3" borderId="0" xfId="48" applyFont="1" applyFill="1" applyAlignment="1">
      <alignment horizontal="center"/>
    </xf>
    <xf numFmtId="0" fontId="122" fillId="4" borderId="0" xfId="48" applyFont="1" applyFill="1" applyAlignment="1">
      <alignment horizontal="center" vertical="center"/>
    </xf>
    <xf numFmtId="0" fontId="104" fillId="5" borderId="0" xfId="48" applyFont="1" applyFill="1" applyAlignment="1">
      <alignment horizontal="center" vertical="center"/>
    </xf>
    <xf numFmtId="16" fontId="15" fillId="0" borderId="8" xfId="50" applyNumberFormat="1" applyFont="1" applyBorder="1" applyAlignment="1">
      <alignment horizontal="center" vertical="center" wrapText="1"/>
    </xf>
    <xf numFmtId="16" fontId="4" fillId="0" borderId="8" xfId="50" applyNumberFormat="1" applyFont="1" applyBorder="1" applyAlignment="1">
      <alignment horizontal="center" vertical="center" wrapText="1"/>
    </xf>
    <xf numFmtId="0" fontId="68" fillId="2" borderId="7" xfId="6" applyFont="1" applyFill="1" applyBorder="1" applyAlignment="1">
      <alignment horizontal="center" vertical="center" wrapText="1"/>
    </xf>
    <xf numFmtId="0" fontId="68" fillId="2" borderId="1" xfId="6" applyFont="1" applyFill="1" applyBorder="1" applyAlignment="1">
      <alignment horizontal="center" vertical="center"/>
    </xf>
    <xf numFmtId="0" fontId="4" fillId="2" borderId="25" xfId="6" applyFont="1" applyFill="1" applyBorder="1" applyAlignment="1">
      <alignment horizontal="center" vertical="center" wrapText="1"/>
    </xf>
    <xf numFmtId="0" fontId="68" fillId="2" borderId="7" xfId="6" applyFont="1" applyFill="1" applyBorder="1" applyAlignment="1">
      <alignment horizontal="center" vertical="center"/>
    </xf>
    <xf numFmtId="171" fontId="16" fillId="0" borderId="8" xfId="50" applyNumberFormat="1" applyFont="1" applyBorder="1" applyAlignment="1">
      <alignment horizontal="center"/>
    </xf>
    <xf numFmtId="16" fontId="16" fillId="0" borderId="8" xfId="50" applyNumberFormat="1" applyFont="1" applyBorder="1" applyAlignment="1">
      <alignment horizontal="left" wrapText="1"/>
    </xf>
    <xf numFmtId="16" fontId="114" fillId="0" borderId="0" xfId="50" applyNumberFormat="1" applyFont="1" applyAlignment="1">
      <alignment horizontal="left"/>
    </xf>
    <xf numFmtId="0" fontId="4" fillId="0" borderId="51" xfId="6" applyFont="1" applyBorder="1" applyAlignment="1">
      <alignment horizontal="center" vertical="center"/>
    </xf>
    <xf numFmtId="178" fontId="16" fillId="0" borderId="37" xfId="50" applyNumberFormat="1" applyFont="1" applyBorder="1" applyAlignment="1">
      <alignment horizontal="center"/>
    </xf>
    <xf numFmtId="16" fontId="16" fillId="0" borderId="8" xfId="50" applyNumberFormat="1" applyFont="1" applyBorder="1" applyAlignment="1">
      <alignment wrapText="1"/>
    </xf>
    <xf numFmtId="165" fontId="47" fillId="4" borderId="0" xfId="49" applyNumberFormat="1" applyFont="1" applyFill="1" applyAlignment="1">
      <alignment vertical="center"/>
    </xf>
    <xf numFmtId="0" fontId="93" fillId="4" borderId="0" xfId="48" applyFont="1" applyFill="1" applyAlignment="1">
      <alignment horizontal="left"/>
    </xf>
    <xf numFmtId="0" fontId="32" fillId="4" borderId="0" xfId="48" applyFont="1" applyFill="1" applyAlignment="1">
      <alignment horizontal="center"/>
    </xf>
    <xf numFmtId="0" fontId="128" fillId="4" borderId="0" xfId="48" applyFont="1" applyFill="1" applyAlignment="1">
      <alignment horizontal="right"/>
    </xf>
    <xf numFmtId="15" fontId="55" fillId="2" borderId="0" xfId="48" applyNumberFormat="1" applyFont="1" applyFill="1" applyAlignment="1">
      <alignment horizontal="center"/>
    </xf>
    <xf numFmtId="0" fontId="15" fillId="0" borderId="8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43" fontId="68" fillId="4" borderId="0" xfId="57" applyNumberFormat="1" applyFont="1" applyFill="1" applyAlignment="1">
      <alignment horizontal="center" vertical="center"/>
    </xf>
    <xf numFmtId="0" fontId="122" fillId="4" borderId="0" xfId="48" applyFont="1" applyFill="1" applyAlignment="1">
      <alignment vertical="center"/>
    </xf>
    <xf numFmtId="18" fontId="15" fillId="2" borderId="0" xfId="55" applyNumberFormat="1" applyFont="1" applyFill="1" applyAlignment="1">
      <alignment vertical="center"/>
    </xf>
    <xf numFmtId="0" fontId="56" fillId="3" borderId="0" xfId="48" applyFont="1" applyFill="1" applyAlignment="1">
      <alignment horizontal="left" vertical="center"/>
    </xf>
    <xf numFmtId="16" fontId="16" fillId="0" borderId="8" xfId="50" applyNumberFormat="1" applyFont="1" applyBorder="1" applyAlignment="1">
      <alignment horizontal="left" vertical="center" wrapText="1"/>
    </xf>
    <xf numFmtId="177" fontId="16" fillId="0" borderId="8" xfId="50" applyNumberFormat="1" applyFont="1" applyBorder="1" applyAlignment="1">
      <alignment horizontal="center"/>
    </xf>
    <xf numFmtId="167" fontId="16" fillId="0" borderId="8" xfId="50" applyNumberFormat="1" applyFont="1" applyBorder="1" applyAlignment="1">
      <alignment horizontal="center"/>
    </xf>
    <xf numFmtId="176" fontId="16" fillId="0" borderId="8" xfId="50" applyNumberFormat="1" applyFont="1" applyBorder="1" applyAlignment="1">
      <alignment horizontal="center"/>
    </xf>
    <xf numFmtId="168" fontId="16" fillId="0" borderId="8" xfId="50" applyNumberFormat="1" applyFont="1" applyBorder="1" applyAlignment="1">
      <alignment horizontal="center"/>
    </xf>
    <xf numFmtId="165" fontId="85" fillId="3" borderId="0" xfId="49" applyNumberFormat="1" applyFont="1" applyFill="1" applyAlignment="1">
      <alignment vertical="center"/>
    </xf>
    <xf numFmtId="0" fontId="124" fillId="3" borderId="0" xfId="48" applyFont="1" applyFill="1"/>
    <xf numFmtId="0" fontId="125" fillId="6" borderId="0" xfId="48" applyFont="1" applyFill="1" applyAlignment="1">
      <alignment horizontal="right" vertical="center"/>
    </xf>
    <xf numFmtId="0" fontId="64" fillId="3" borderId="0" xfId="57" applyFont="1" applyFill="1" applyAlignment="1">
      <alignment horizontal="left" vertical="center"/>
    </xf>
    <xf numFmtId="0" fontId="6" fillId="4" borderId="0" xfId="48" applyFill="1" applyAlignment="1">
      <alignment horizontal="center" vertical="center"/>
    </xf>
    <xf numFmtId="0" fontId="104" fillId="0" borderId="0" xfId="48" applyFont="1" applyAlignment="1">
      <alignment vertical="center"/>
    </xf>
    <xf numFmtId="0" fontId="6" fillId="4" borderId="32" xfId="48" applyFill="1" applyBorder="1"/>
    <xf numFmtId="16" fontId="70" fillId="4" borderId="0" xfId="57" applyNumberFormat="1" applyFont="1" applyFill="1" applyAlignment="1">
      <alignment horizontal="center" vertical="center"/>
    </xf>
    <xf numFmtId="0" fontId="76" fillId="5" borderId="0" xfId="48" applyFont="1" applyFill="1" applyAlignment="1">
      <alignment horizontal="left"/>
    </xf>
    <xf numFmtId="0" fontId="100" fillId="9" borderId="0" xfId="48" applyFont="1" applyFill="1" applyAlignment="1">
      <alignment horizontal="left" vertical="center"/>
    </xf>
    <xf numFmtId="0" fontId="104" fillId="5" borderId="0" xfId="48" applyFont="1" applyFill="1" applyAlignment="1">
      <alignment horizontal="left" vertical="center"/>
    </xf>
    <xf numFmtId="16" fontId="16" fillId="0" borderId="8" xfId="50" quotePrefix="1" applyNumberFormat="1" applyFont="1" applyBorder="1" applyAlignment="1">
      <alignment horizontal="center"/>
    </xf>
    <xf numFmtId="16" fontId="47" fillId="0" borderId="11" xfId="50" applyNumberFormat="1" applyFont="1" applyBorder="1" applyAlignment="1">
      <alignment horizontal="center"/>
    </xf>
    <xf numFmtId="178" fontId="16" fillId="0" borderId="12" xfId="50" applyNumberFormat="1" applyFont="1" applyBorder="1" applyAlignment="1">
      <alignment horizontal="center"/>
    </xf>
    <xf numFmtId="178" fontId="16" fillId="0" borderId="0" xfId="50" applyNumberFormat="1" applyFont="1" applyAlignment="1">
      <alignment horizontal="center"/>
    </xf>
    <xf numFmtId="16" fontId="16" fillId="0" borderId="19" xfId="50" applyNumberFormat="1" applyFont="1" applyBorder="1" applyAlignment="1">
      <alignment wrapText="1"/>
    </xf>
    <xf numFmtId="20" fontId="80" fillId="4" borderId="0" xfId="46" applyNumberFormat="1" applyFont="1" applyFill="1" applyAlignment="1">
      <alignment horizontal="center"/>
    </xf>
    <xf numFmtId="0" fontId="90" fillId="7" borderId="12" xfId="46" applyFont="1" applyFill="1" applyBorder="1" applyAlignment="1">
      <alignment horizontal="center" wrapText="1"/>
    </xf>
    <xf numFmtId="0" fontId="6" fillId="0" borderId="0" xfId="48" applyProtection="1">
      <protection locked="0"/>
    </xf>
    <xf numFmtId="0" fontId="72" fillId="0" borderId="0" xfId="48" applyFont="1" applyProtection="1"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41" fillId="0" borderId="0" xfId="48" applyFont="1" applyAlignment="1" applyProtection="1">
      <alignment horizontal="left"/>
      <protection locked="0"/>
    </xf>
    <xf numFmtId="0" fontId="10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right"/>
      <protection locked="0"/>
    </xf>
    <xf numFmtId="0" fontId="77" fillId="0" borderId="0" xfId="48" applyFont="1" applyAlignment="1" applyProtection="1">
      <alignment horizont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78" fillId="0" borderId="0" xfId="48" applyFont="1" applyAlignment="1" applyProtection="1">
      <alignment horizontal="centerContinuous"/>
      <protection locked="0"/>
    </xf>
    <xf numFmtId="0" fontId="79" fillId="0" borderId="0" xfId="48" applyFont="1" applyAlignment="1" applyProtection="1">
      <alignment horizontal="centerContinuous"/>
      <protection locked="0"/>
    </xf>
    <xf numFmtId="165" fontId="9" fillId="4" borderId="0" xfId="5" applyNumberFormat="1" applyFont="1" applyFill="1" applyAlignment="1" applyProtection="1">
      <alignment horizontal="left"/>
      <protection locked="0"/>
    </xf>
    <xf numFmtId="0" fontId="80" fillId="0" borderId="0" xfId="50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center"/>
      <protection locked="0"/>
    </xf>
    <xf numFmtId="0" fontId="13" fillId="3" borderId="0" xfId="46" applyFont="1" applyFill="1" applyAlignment="1" applyProtection="1">
      <alignment horizontal="right"/>
      <protection locked="0"/>
    </xf>
    <xf numFmtId="172" fontId="13" fillId="0" borderId="0" xfId="48" applyNumberFormat="1" applyFont="1" applyAlignment="1" applyProtection="1">
      <alignment horizontal="left"/>
      <protection locked="0"/>
    </xf>
    <xf numFmtId="0" fontId="41" fillId="0" borderId="0" xfId="48" applyFont="1" applyAlignment="1" applyProtection="1">
      <alignment horizontal="centerContinuous"/>
      <protection locked="0"/>
    </xf>
    <xf numFmtId="165" fontId="81" fillId="0" borderId="0" xfId="5" applyNumberFormat="1" applyFont="1" applyAlignment="1" applyProtection="1">
      <alignment horizontal="left"/>
      <protection locked="0"/>
    </xf>
    <xf numFmtId="0" fontId="4" fillId="3" borderId="0" xfId="48" applyFont="1" applyFill="1" applyProtection="1">
      <protection locked="0"/>
    </xf>
    <xf numFmtId="0" fontId="103" fillId="3" borderId="19" xfId="48" applyFont="1" applyFill="1" applyBorder="1" applyAlignment="1" applyProtection="1">
      <alignment horizontal="center" wrapText="1"/>
      <protection locked="0"/>
    </xf>
    <xf numFmtId="16" fontId="103" fillId="0" borderId="8" xfId="50" applyNumberFormat="1" applyFont="1" applyBorder="1" applyAlignment="1" applyProtection="1">
      <alignment horizontal="center" vertical="center"/>
      <protection locked="0"/>
    </xf>
    <xf numFmtId="0" fontId="103" fillId="3" borderId="0" xfId="48" applyFont="1" applyFill="1" applyProtection="1">
      <protection locked="0"/>
    </xf>
    <xf numFmtId="0" fontId="6" fillId="3" borderId="0" xfId="48" applyFill="1" applyProtection="1">
      <protection locked="0"/>
    </xf>
    <xf numFmtId="0" fontId="74" fillId="4" borderId="0" xfId="46" applyFont="1" applyFill="1" applyProtection="1">
      <protection locked="0"/>
    </xf>
    <xf numFmtId="0" fontId="4" fillId="0" borderId="0" xfId="48" applyFont="1" applyProtection="1">
      <protection locked="0"/>
    </xf>
    <xf numFmtId="16" fontId="55" fillId="0" borderId="0" xfId="50" applyNumberFormat="1" applyFont="1" applyAlignment="1" applyProtection="1">
      <alignment horizontal="left"/>
      <protection locked="0"/>
    </xf>
    <xf numFmtId="0" fontId="55" fillId="0" borderId="0" xfId="50" applyFont="1" applyAlignment="1" applyProtection="1">
      <alignment horizontal="center"/>
      <protection locked="0"/>
    </xf>
    <xf numFmtId="16" fontId="55" fillId="0" borderId="0" xfId="50" applyNumberFormat="1" applyFont="1" applyAlignment="1" applyProtection="1">
      <alignment horizontal="center"/>
      <protection locked="0"/>
    </xf>
    <xf numFmtId="16" fontId="98" fillId="0" borderId="0" xfId="50" applyNumberFormat="1" applyFont="1" applyAlignment="1" applyProtection="1">
      <alignment horizontal="center"/>
      <protection locked="0"/>
    </xf>
    <xf numFmtId="0" fontId="84" fillId="3" borderId="0" xfId="48" applyFont="1" applyFill="1" applyAlignment="1" applyProtection="1">
      <alignment horizontal="left" vertical="center"/>
      <protection locked="0"/>
    </xf>
    <xf numFmtId="165" fontId="87" fillId="4" borderId="0" xfId="49" applyNumberFormat="1" applyFont="1" applyFill="1" applyAlignment="1" applyProtection="1">
      <alignment vertical="center"/>
      <protection locked="0"/>
    </xf>
    <xf numFmtId="0" fontId="5" fillId="4" borderId="0" xfId="46" applyFont="1" applyFill="1" applyAlignment="1" applyProtection="1">
      <alignment vertical="center"/>
      <protection locked="0"/>
    </xf>
    <xf numFmtId="0" fontId="74" fillId="4" borderId="0" xfId="46" applyFont="1" applyFill="1" applyAlignment="1" applyProtection="1">
      <alignment horizontal="center"/>
      <protection locked="0"/>
    </xf>
    <xf numFmtId="165" fontId="16" fillId="4" borderId="0" xfId="49" applyNumberFormat="1" applyFont="1" applyFill="1" applyAlignment="1" applyProtection="1">
      <alignment vertical="center"/>
      <protection locked="0"/>
    </xf>
    <xf numFmtId="0" fontId="5" fillId="4" borderId="0" xfId="50" applyFont="1" applyFill="1" applyAlignment="1" applyProtection="1">
      <alignment horizontal="center"/>
      <protection locked="0"/>
    </xf>
    <xf numFmtId="165" fontId="96" fillId="0" borderId="0" xfId="5" applyNumberFormat="1" applyFont="1" applyAlignment="1" applyProtection="1">
      <alignment horizontal="left"/>
      <protection locked="0"/>
    </xf>
    <xf numFmtId="15" fontId="55" fillId="0" borderId="0" xfId="48" applyNumberFormat="1" applyFont="1" applyAlignment="1" applyProtection="1">
      <alignment horizontal="center"/>
      <protection locked="0"/>
    </xf>
    <xf numFmtId="0" fontId="188" fillId="0" borderId="0" xfId="48" applyFont="1" applyProtection="1">
      <protection locked="0"/>
    </xf>
    <xf numFmtId="0" fontId="5" fillId="3" borderId="0" xfId="48" applyFont="1" applyFill="1" applyProtection="1">
      <protection locked="0"/>
    </xf>
    <xf numFmtId="175" fontId="82" fillId="0" borderId="0" xfId="50" applyNumberFormat="1" applyFont="1" applyAlignment="1" applyProtection="1">
      <alignment horizontal="left"/>
      <protection locked="0"/>
    </xf>
    <xf numFmtId="16" fontId="185" fillId="0" borderId="0" xfId="50" applyNumberFormat="1" applyFont="1" applyAlignment="1" applyProtection="1">
      <alignment horizontal="center"/>
      <protection locked="0"/>
    </xf>
    <xf numFmtId="16" fontId="60" fillId="0" borderId="0" xfId="50" applyNumberFormat="1" applyFont="1" applyAlignment="1" applyProtection="1">
      <alignment horizontal="center"/>
      <protection locked="0"/>
    </xf>
    <xf numFmtId="0" fontId="30" fillId="6" borderId="0" xfId="48" applyFont="1" applyFill="1" applyAlignment="1" applyProtection="1">
      <alignment horizontal="right" vertical="center"/>
      <protection locked="0"/>
    </xf>
    <xf numFmtId="0" fontId="27" fillId="2" borderId="0" xfId="55" applyFont="1" applyFill="1" applyAlignment="1" applyProtection="1">
      <alignment vertical="center"/>
      <protection locked="0"/>
    </xf>
    <xf numFmtId="0" fontId="6" fillId="0" borderId="0" xfId="50" applyAlignment="1" applyProtection="1">
      <alignment horizontal="left"/>
      <protection locked="0"/>
    </xf>
    <xf numFmtId="165" fontId="6" fillId="0" borderId="0" xfId="50" applyNumberFormat="1" applyProtection="1">
      <protection locked="0"/>
    </xf>
    <xf numFmtId="0" fontId="6" fillId="0" borderId="0" xfId="50" applyProtection="1">
      <protection locked="0"/>
    </xf>
    <xf numFmtId="0" fontId="36" fillId="6" borderId="0" xfId="48" applyFont="1" applyFill="1" applyAlignment="1" applyProtection="1">
      <alignment horizontal="right" vertical="center"/>
      <protection locked="0"/>
    </xf>
    <xf numFmtId="0" fontId="28" fillId="2" borderId="0" xfId="55" applyFont="1" applyFill="1" applyAlignment="1" applyProtection="1">
      <alignment vertical="center"/>
      <protection locked="0"/>
    </xf>
    <xf numFmtId="0" fontId="186" fillId="2" borderId="0" xfId="55" applyFont="1" applyFill="1" applyAlignment="1" applyProtection="1">
      <alignment vertical="center"/>
      <protection locked="0"/>
    </xf>
    <xf numFmtId="0" fontId="38" fillId="2" borderId="0" xfId="55" applyFont="1" applyFill="1" applyAlignment="1" applyProtection="1">
      <alignment vertical="center"/>
      <protection locked="0"/>
    </xf>
    <xf numFmtId="1" fontId="34" fillId="0" borderId="0" xfId="57" applyNumberFormat="1" applyFont="1" applyAlignment="1" applyProtection="1">
      <alignment horizontal="left" vertical="center"/>
      <protection locked="0"/>
    </xf>
    <xf numFmtId="0" fontId="35" fillId="0" borderId="0" xfId="48" applyFont="1" applyAlignment="1" applyProtection="1">
      <alignment vertical="center"/>
      <protection locked="0"/>
    </xf>
    <xf numFmtId="0" fontId="99" fillId="3" borderId="0" xfId="48" applyFont="1" applyFill="1" applyAlignment="1" applyProtection="1">
      <alignment horizontal="left" vertical="center"/>
      <protection locked="0"/>
    </xf>
    <xf numFmtId="0" fontId="6" fillId="3" borderId="0" xfId="50" applyFill="1" applyProtection="1">
      <protection locked="0"/>
    </xf>
    <xf numFmtId="0" fontId="31" fillId="2" borderId="32" xfId="0" applyFont="1" applyFill="1" applyBorder="1" applyProtection="1">
      <protection locked="0"/>
    </xf>
    <xf numFmtId="0" fontId="32" fillId="6" borderId="0" xfId="55" applyFont="1" applyFill="1" applyAlignment="1" applyProtection="1">
      <alignment vertical="center"/>
      <protection locked="0"/>
    </xf>
    <xf numFmtId="0" fontId="33" fillId="6" borderId="0" xfId="55" applyFont="1" applyFill="1" applyAlignment="1" applyProtection="1">
      <alignment vertical="center"/>
      <protection locked="0"/>
    </xf>
    <xf numFmtId="1" fontId="34" fillId="3" borderId="0" xfId="57" applyNumberFormat="1" applyFont="1" applyFill="1" applyAlignment="1" applyProtection="1">
      <alignment horizontal="left" vertical="center"/>
      <protection locked="0"/>
    </xf>
    <xf numFmtId="0" fontId="35" fillId="3" borderId="0" xfId="48" applyFont="1" applyFill="1" applyAlignment="1" applyProtection="1">
      <alignment vertical="center"/>
      <protection locked="0"/>
    </xf>
    <xf numFmtId="0" fontId="67" fillId="0" borderId="0" xfId="48" applyFont="1" applyAlignment="1" applyProtection="1">
      <alignment horizontal="center"/>
      <protection locked="0"/>
    </xf>
    <xf numFmtId="0" fontId="40" fillId="2" borderId="0" xfId="55" applyFont="1" applyFill="1" applyAlignment="1" applyProtection="1">
      <alignment vertic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64" fillId="0" borderId="0" xfId="57" applyFont="1" applyAlignment="1" applyProtection="1">
      <alignment horizontal="left" vertical="center"/>
      <protection locked="0"/>
    </xf>
    <xf numFmtId="0" fontId="27" fillId="0" borderId="0" xfId="57" applyFont="1" applyAlignment="1" applyProtection="1">
      <alignment horizontal="left" vertical="center"/>
      <protection locked="0"/>
    </xf>
    <xf numFmtId="1" fontId="65" fillId="0" borderId="0" xfId="57" applyNumberFormat="1" applyFont="1" applyAlignment="1" applyProtection="1">
      <alignment horizontal="left" vertical="center"/>
      <protection locked="0"/>
    </xf>
    <xf numFmtId="0" fontId="66" fillId="2" borderId="0" xfId="55" applyFont="1" applyFill="1" applyAlignment="1" applyProtection="1">
      <alignment vertical="center"/>
      <protection locked="0"/>
    </xf>
    <xf numFmtId="0" fontId="21" fillId="2" borderId="0" xfId="48" applyFont="1" applyFill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15" fillId="0" borderId="0" xfId="48" applyFont="1" applyAlignment="1" applyProtection="1">
      <alignment vertical="center"/>
      <protection locked="0"/>
    </xf>
    <xf numFmtId="0" fontId="68" fillId="0" borderId="0" xfId="55" applyFont="1" applyAlignment="1" applyProtection="1">
      <alignment horizontal="right" vertical="center"/>
      <protection locked="0"/>
    </xf>
    <xf numFmtId="1" fontId="5" fillId="0" borderId="0" xfId="57" applyNumberFormat="1" applyFont="1" applyAlignment="1" applyProtection="1">
      <alignment horizontal="left" vertical="center"/>
      <protection locked="0"/>
    </xf>
    <xf numFmtId="0" fontId="41" fillId="0" borderId="0" xfId="55" applyFont="1" applyAlignment="1" applyProtection="1">
      <alignment vertical="center"/>
      <protection locked="0"/>
    </xf>
    <xf numFmtId="0" fontId="55" fillId="0" borderId="0" xfId="48" applyFont="1" applyAlignment="1" applyProtection="1">
      <alignment vertical="center"/>
      <protection locked="0"/>
    </xf>
    <xf numFmtId="16" fontId="69" fillId="0" borderId="0" xfId="57" applyNumberFormat="1" applyFont="1" applyAlignment="1" applyProtection="1">
      <alignment horizontal="center" vertical="center"/>
      <protection locked="0"/>
    </xf>
    <xf numFmtId="0" fontId="16" fillId="0" borderId="0" xfId="48" applyFont="1" applyAlignment="1" applyProtection="1">
      <alignment vertical="center"/>
      <protection locked="0"/>
    </xf>
    <xf numFmtId="16" fontId="70" fillId="0" borderId="0" xfId="57" applyNumberFormat="1" applyFont="1" applyAlignment="1" applyProtection="1">
      <alignment horizontal="center" vertical="center"/>
      <protection locked="0"/>
    </xf>
    <xf numFmtId="0" fontId="5" fillId="0" borderId="0" xfId="48" applyFont="1" applyProtection="1">
      <protection locked="0"/>
    </xf>
    <xf numFmtId="16" fontId="71" fillId="0" borderId="0" xfId="57" applyNumberFormat="1" applyFont="1" applyAlignment="1" applyProtection="1">
      <alignment horizontal="center" vertical="center"/>
      <protection locked="0"/>
    </xf>
    <xf numFmtId="0" fontId="16" fillId="3" borderId="0" xfId="48" applyFont="1" applyFill="1" applyAlignment="1" applyProtection="1">
      <alignment vertical="center"/>
      <protection locked="0"/>
    </xf>
    <xf numFmtId="0" fontId="6" fillId="0" borderId="0" xfId="48" applyAlignment="1" applyProtection="1">
      <alignment horizontal="left"/>
      <protection locked="0"/>
    </xf>
    <xf numFmtId="0" fontId="6" fillId="0" borderId="0" xfId="48" applyAlignment="1" applyProtection="1">
      <alignment horizontal="right"/>
      <protection locked="0"/>
    </xf>
    <xf numFmtId="0" fontId="6" fillId="0" borderId="0" xfId="48" applyAlignment="1" applyProtection="1">
      <alignment horizontal="center"/>
      <protection locked="0"/>
    </xf>
    <xf numFmtId="16" fontId="103" fillId="0" borderId="73" xfId="50" applyNumberFormat="1" applyFont="1" applyBorder="1" applyAlignment="1" applyProtection="1">
      <alignment horizontal="center" vertical="center"/>
      <protection locked="0"/>
    </xf>
    <xf numFmtId="16" fontId="103" fillId="0" borderId="75" xfId="50" applyNumberFormat="1" applyFont="1" applyBorder="1" applyAlignment="1" applyProtection="1">
      <alignment horizontal="center" vertical="center"/>
      <protection locked="0"/>
    </xf>
    <xf numFmtId="0" fontId="68" fillId="2" borderId="52" xfId="6" applyFont="1" applyFill="1" applyBorder="1" applyAlignment="1" applyProtection="1">
      <alignment horizontal="center" vertical="center"/>
      <protection locked="0"/>
    </xf>
    <xf numFmtId="0" fontId="68" fillId="2" borderId="78" xfId="6" applyFont="1" applyFill="1" applyBorder="1" applyAlignment="1" applyProtection="1">
      <alignment horizontal="center" vertical="center" wrapText="1"/>
      <protection locked="0"/>
    </xf>
    <xf numFmtId="0" fontId="68" fillId="2" borderId="79" xfId="6" applyFont="1" applyFill="1" applyBorder="1" applyAlignment="1" applyProtection="1">
      <alignment horizontal="center" vertical="center"/>
      <protection locked="0"/>
    </xf>
    <xf numFmtId="0" fontId="15" fillId="0" borderId="80" xfId="6" applyFont="1" applyBorder="1" applyAlignment="1" applyProtection="1">
      <alignment horizontal="center" vertical="center"/>
      <protection locked="0"/>
    </xf>
    <xf numFmtId="16" fontId="103" fillId="0" borderId="19" xfId="50" applyNumberFormat="1" applyFont="1" applyBorder="1" applyAlignment="1" applyProtection="1">
      <alignment horizontal="center" vertical="center"/>
      <protection locked="0"/>
    </xf>
    <xf numFmtId="16" fontId="103" fillId="0" borderId="11" xfId="50" applyNumberFormat="1" applyFont="1" applyBorder="1" applyAlignment="1" applyProtection="1">
      <alignment horizontal="center" vertical="center"/>
      <protection locked="0"/>
    </xf>
    <xf numFmtId="16" fontId="103" fillId="0" borderId="13" xfId="50" applyNumberFormat="1" applyFont="1" applyBorder="1" applyAlignment="1" applyProtection="1">
      <alignment horizontal="center" vertical="center"/>
      <protection locked="0"/>
    </xf>
    <xf numFmtId="0" fontId="15" fillId="0" borderId="19" xfId="6" applyFont="1" applyBorder="1" applyAlignment="1" applyProtection="1">
      <alignment horizontal="center" vertical="center"/>
      <protection locked="0"/>
    </xf>
    <xf numFmtId="0" fontId="15" fillId="3" borderId="11" xfId="48" applyFont="1" applyFill="1" applyBorder="1" applyAlignment="1" applyProtection="1">
      <alignment horizontal="center" vertical="center"/>
      <protection locked="0"/>
    </xf>
    <xf numFmtId="0" fontId="68" fillId="2" borderId="8" xfId="6" applyFont="1" applyFill="1" applyBorder="1" applyAlignment="1" applyProtection="1">
      <alignment horizontal="center" vertical="center"/>
      <protection locked="0"/>
    </xf>
    <xf numFmtId="0" fontId="68" fillId="2" borderId="13" xfId="6" applyFont="1" applyFill="1" applyBorder="1" applyAlignment="1" applyProtection="1">
      <alignment horizontal="center" vertical="center" wrapText="1"/>
      <protection locked="0"/>
    </xf>
    <xf numFmtId="16" fontId="103" fillId="0" borderId="12" xfId="50" applyNumberFormat="1" applyFont="1" applyBorder="1" applyAlignment="1" applyProtection="1">
      <alignment horizontal="center" vertical="center"/>
      <protection locked="0"/>
    </xf>
    <xf numFmtId="16" fontId="103" fillId="0" borderId="4" xfId="50" applyNumberFormat="1" applyFont="1" applyBorder="1" applyAlignment="1" applyProtection="1">
      <alignment horizontal="center" vertical="center"/>
      <protection locked="0"/>
    </xf>
    <xf numFmtId="0" fontId="194" fillId="3" borderId="0" xfId="48" applyFont="1" applyFill="1" applyProtection="1">
      <protection locked="0"/>
    </xf>
    <xf numFmtId="16" fontId="194" fillId="0" borderId="19" xfId="50" applyNumberFormat="1" applyFont="1" applyBorder="1" applyAlignment="1" applyProtection="1">
      <alignment horizontal="center" vertical="center"/>
      <protection locked="0"/>
    </xf>
    <xf numFmtId="16" fontId="194" fillId="0" borderId="22" xfId="50" applyNumberFormat="1" applyFont="1" applyBorder="1" applyAlignment="1" applyProtection="1">
      <alignment horizontal="center" vertical="center"/>
      <protection locked="0"/>
    </xf>
    <xf numFmtId="16" fontId="194" fillId="0" borderId="12" xfId="50" applyNumberFormat="1" applyFont="1" applyBorder="1" applyAlignment="1" applyProtection="1">
      <alignment horizontal="center" vertical="center"/>
      <protection locked="0"/>
    </xf>
    <xf numFmtId="0" fontId="194" fillId="3" borderId="76" xfId="48" applyFont="1" applyFill="1" applyBorder="1" applyAlignment="1" applyProtection="1">
      <alignment horizontal="center" wrapText="1"/>
      <protection locked="0"/>
    </xf>
    <xf numFmtId="16" fontId="194" fillId="0" borderId="76" xfId="50" applyNumberFormat="1" applyFont="1" applyBorder="1" applyAlignment="1" applyProtection="1">
      <alignment horizontal="center" vertical="center"/>
      <protection locked="0"/>
    </xf>
    <xf numFmtId="16" fontId="194" fillId="0" borderId="11" xfId="50" applyNumberFormat="1" applyFont="1" applyBorder="1" applyAlignment="1" applyProtection="1">
      <alignment horizontal="center" vertical="center"/>
      <protection locked="0"/>
    </xf>
    <xf numFmtId="16" fontId="194" fillId="0" borderId="77" xfId="50" applyNumberFormat="1" applyFont="1" applyBorder="1" applyAlignment="1" applyProtection="1">
      <alignment horizontal="center" vertical="center"/>
      <protection locked="0"/>
    </xf>
    <xf numFmtId="16" fontId="194" fillId="0" borderId="4" xfId="50" applyNumberFormat="1" applyFont="1" applyBorder="1" applyAlignment="1" applyProtection="1">
      <alignment horizontal="center" vertical="center"/>
      <protection locked="0"/>
    </xf>
    <xf numFmtId="16" fontId="194" fillId="0" borderId="33" xfId="50" applyNumberFormat="1" applyFont="1" applyBorder="1" applyAlignment="1" applyProtection="1">
      <alignment horizontal="center" vertical="center"/>
      <protection locked="0"/>
    </xf>
    <xf numFmtId="0" fontId="14" fillId="2" borderId="28" xfId="6" applyFont="1" applyFill="1" applyBorder="1" applyAlignment="1">
      <alignment horizontal="center" vertical="center"/>
    </xf>
    <xf numFmtId="172" fontId="4" fillId="2" borderId="33" xfId="0" applyNumberFormat="1" applyFont="1" applyFill="1" applyBorder="1" applyAlignment="1">
      <alignment horizontal="center" vertical="center"/>
    </xf>
    <xf numFmtId="172" fontId="47" fillId="0" borderId="46" xfId="0" applyNumberFormat="1" applyFont="1" applyBorder="1" applyAlignment="1">
      <alignment horizontal="center"/>
    </xf>
    <xf numFmtId="172" fontId="4" fillId="2" borderId="22" xfId="0" applyNumberFormat="1" applyFont="1" applyFill="1" applyBorder="1" applyAlignment="1">
      <alignment horizontal="center" vertical="center"/>
    </xf>
    <xf numFmtId="172" fontId="46" fillId="0" borderId="22" xfId="0" applyNumberFormat="1" applyFont="1" applyBorder="1" applyAlignment="1">
      <alignment horizontal="center"/>
    </xf>
    <xf numFmtId="168" fontId="4" fillId="2" borderId="33" xfId="50" applyNumberFormat="1" applyFont="1" applyFill="1" applyBorder="1" applyAlignment="1">
      <alignment horizontal="center" vertical="center"/>
    </xf>
    <xf numFmtId="175" fontId="4" fillId="2" borderId="32" xfId="50" applyNumberFormat="1" applyFont="1" applyFill="1" applyBorder="1" applyAlignment="1">
      <alignment vertical="center"/>
    </xf>
    <xf numFmtId="172" fontId="4" fillId="2" borderId="32" xfId="0" applyNumberFormat="1" applyFont="1" applyFill="1" applyBorder="1" applyAlignment="1">
      <alignment horizontal="center" vertical="center"/>
    </xf>
    <xf numFmtId="172" fontId="46" fillId="0" borderId="46" xfId="0" applyNumberFormat="1" applyFont="1" applyBorder="1"/>
    <xf numFmtId="16" fontId="16" fillId="0" borderId="8" xfId="0" applyNumberFormat="1" applyFont="1" applyBorder="1" applyAlignment="1">
      <alignment horizontal="left"/>
    </xf>
    <xf numFmtId="0" fontId="187" fillId="2" borderId="22" xfId="46" applyFont="1" applyFill="1" applyBorder="1" applyAlignment="1">
      <alignment horizontal="center" wrapText="1"/>
    </xf>
    <xf numFmtId="16" fontId="16" fillId="0" borderId="0" xfId="50" applyNumberFormat="1" applyFont="1"/>
    <xf numFmtId="16" fontId="16" fillId="0" borderId="19" xfId="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center" wrapText="1"/>
    </xf>
    <xf numFmtId="0" fontId="114" fillId="4" borderId="0" xfId="46" applyFont="1" applyFill="1" applyAlignment="1">
      <alignment wrapText="1"/>
    </xf>
    <xf numFmtId="175" fontId="15" fillId="5" borderId="3" xfId="50" applyNumberFormat="1" applyFont="1" applyFill="1" applyBorder="1" applyAlignment="1">
      <alignment horizontal="center" wrapText="1"/>
    </xf>
    <xf numFmtId="0" fontId="46" fillId="0" borderId="0" xfId="0" applyFont="1"/>
    <xf numFmtId="0" fontId="15" fillId="2" borderId="0" xfId="55" applyFont="1" applyFill="1" applyAlignment="1">
      <alignment vertical="center" wrapText="1"/>
    </xf>
    <xf numFmtId="0" fontId="43" fillId="2" borderId="10" xfId="46" applyFont="1" applyFill="1" applyBorder="1" applyAlignment="1">
      <alignment horizontal="center" wrapText="1"/>
    </xf>
    <xf numFmtId="16" fontId="4" fillId="0" borderId="32" xfId="50" applyNumberFormat="1" applyFont="1" applyBorder="1"/>
    <xf numFmtId="16" fontId="4" fillId="0" borderId="0" xfId="50" applyNumberFormat="1" applyFont="1"/>
    <xf numFmtId="16" fontId="16" fillId="34" borderId="8" xfId="50" applyNumberFormat="1" applyFont="1" applyFill="1" applyBorder="1" applyAlignment="1">
      <alignment horizontal="left" vertical="center" wrapText="1"/>
    </xf>
    <xf numFmtId="16" fontId="16" fillId="34" borderId="8" xfId="50" applyNumberFormat="1" applyFont="1" applyFill="1" applyBorder="1" applyAlignment="1">
      <alignment horizontal="center" vertical="center"/>
    </xf>
    <xf numFmtId="165" fontId="196" fillId="4" borderId="0" xfId="49" applyNumberFormat="1" applyFont="1" applyFill="1" applyAlignment="1">
      <alignment vertical="center"/>
    </xf>
    <xf numFmtId="0" fontId="113" fillId="4" borderId="0" xfId="50" applyFont="1" applyFill="1" applyAlignment="1">
      <alignment horizontal="center"/>
    </xf>
    <xf numFmtId="0" fontId="4" fillId="2" borderId="0" xfId="6" applyFont="1" applyFill="1" applyAlignment="1">
      <alignment horizontal="center" vertical="center"/>
    </xf>
    <xf numFmtId="0" fontId="15" fillId="2" borderId="0" xfId="6" applyFont="1" applyFill="1" applyAlignment="1">
      <alignment horizontal="center" vertical="center" wrapText="1"/>
    </xf>
    <xf numFmtId="0" fontId="4" fillId="2" borderId="0" xfId="6" applyFont="1" applyFill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 vertical="center"/>
    </xf>
    <xf numFmtId="16" fontId="25" fillId="2" borderId="32" xfId="0" applyNumberFormat="1" applyFont="1" applyFill="1" applyBorder="1"/>
    <xf numFmtId="172" fontId="26" fillId="2" borderId="0" xfId="0" applyNumberFormat="1" applyFont="1" applyFill="1" applyAlignment="1">
      <alignment horizontal="left" wrapText="1"/>
    </xf>
    <xf numFmtId="175" fontId="15" fillId="5" borderId="3" xfId="50" applyNumberFormat="1" applyFont="1" applyFill="1" applyBorder="1" applyAlignment="1">
      <alignment horizontal="left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0" fontId="4" fillId="4" borderId="0" xfId="46" applyFont="1" applyFill="1" applyAlignment="1">
      <alignment horizontal="center" vertical="top"/>
    </xf>
    <xf numFmtId="0" fontId="197" fillId="4" borderId="0" xfId="46" applyFont="1" applyFill="1" applyAlignment="1">
      <alignment horizontal="center"/>
    </xf>
    <xf numFmtId="0" fontId="15" fillId="3" borderId="0" xfId="48" applyFont="1" applyFill="1"/>
    <xf numFmtId="16" fontId="16" fillId="0" borderId="0" xfId="50" quotePrefix="1" applyNumberFormat="1" applyFont="1" applyAlignment="1">
      <alignment horizontal="center"/>
    </xf>
    <xf numFmtId="0" fontId="15" fillId="2" borderId="81" xfId="6" applyFont="1" applyFill="1" applyBorder="1" applyAlignment="1">
      <alignment horizontal="center" vertical="center"/>
    </xf>
    <xf numFmtId="16" fontId="16" fillId="0" borderId="8" xfId="50" applyNumberFormat="1" applyFont="1" applyBorder="1" applyAlignment="1">
      <alignment horizontal="left" vertical="center"/>
    </xf>
    <xf numFmtId="0" fontId="68" fillId="4" borderId="0" xfId="46" applyFont="1" applyFill="1" applyAlignment="1">
      <alignment vertical="center"/>
    </xf>
    <xf numFmtId="16" fontId="16" fillId="0" borderId="8" xfId="50" quotePrefix="1" applyNumberFormat="1" applyFont="1" applyBorder="1" applyAlignment="1">
      <alignment horizontal="center" vertical="center"/>
    </xf>
    <xf numFmtId="164" fontId="16" fillId="0" borderId="8" xfId="50" applyNumberFormat="1" applyFont="1" applyBorder="1" applyAlignment="1">
      <alignment horizontal="center" vertical="center"/>
    </xf>
    <xf numFmtId="16" fontId="16" fillId="35" borderId="8" xfId="50" quotePrefix="1" applyNumberFormat="1" applyFont="1" applyFill="1" applyBorder="1" applyAlignment="1">
      <alignment horizontal="center" vertical="center"/>
    </xf>
    <xf numFmtId="178" fontId="16" fillId="0" borderId="8" xfId="50" applyNumberFormat="1" applyFont="1" applyBorder="1" applyAlignment="1">
      <alignment horizontal="center" vertical="center"/>
    </xf>
    <xf numFmtId="0" fontId="105" fillId="4" borderId="0" xfId="46" applyFont="1" applyFill="1" applyAlignment="1">
      <alignment vertical="center"/>
    </xf>
    <xf numFmtId="0" fontId="114" fillId="4" borderId="0" xfId="46" applyFont="1" applyFill="1" applyAlignment="1">
      <alignment vertical="center"/>
    </xf>
    <xf numFmtId="0" fontId="114" fillId="4" borderId="0" xfId="46" applyFont="1" applyFill="1" applyAlignment="1">
      <alignment horizontal="center" vertical="center"/>
    </xf>
    <xf numFmtId="16" fontId="16" fillId="0" borderId="81" xfId="50" applyNumberFormat="1" applyFont="1" applyBorder="1" applyAlignment="1">
      <alignment horizontal="center"/>
    </xf>
    <xf numFmtId="0" fontId="4" fillId="2" borderId="81" xfId="6" applyFont="1" applyFill="1" applyBorder="1" applyAlignment="1">
      <alignment horizontal="center" vertical="center" wrapText="1"/>
    </xf>
    <xf numFmtId="16" fontId="16" fillId="0" borderId="81" xfId="50" applyNumberFormat="1" applyFont="1" applyBorder="1" applyAlignment="1">
      <alignment horizontal="left" wrapText="1"/>
    </xf>
    <xf numFmtId="164" fontId="16" fillId="0" borderId="81" xfId="50" applyNumberFormat="1" applyFont="1" applyBorder="1" applyAlignment="1">
      <alignment horizontal="center"/>
    </xf>
    <xf numFmtId="0" fontId="198" fillId="0" borderId="0" xfId="48" applyFont="1" applyProtection="1">
      <protection locked="0"/>
    </xf>
    <xf numFmtId="0" fontId="4" fillId="3" borderId="81" xfId="48" applyFont="1" applyFill="1" applyBorder="1" applyAlignment="1" applyProtection="1">
      <alignment horizontal="center"/>
      <protection locked="0"/>
    </xf>
    <xf numFmtId="0" fontId="88" fillId="3" borderId="81" xfId="48" applyFont="1" applyFill="1" applyBorder="1" applyAlignment="1" applyProtection="1">
      <alignment horizontal="center"/>
      <protection locked="0"/>
    </xf>
    <xf numFmtId="0" fontId="90" fillId="0" borderId="81" xfId="46" applyFont="1" applyBorder="1" applyAlignment="1" applyProtection="1">
      <alignment horizontal="center" wrapText="1"/>
      <protection locked="0"/>
    </xf>
    <xf numFmtId="16" fontId="90" fillId="0" borderId="81" xfId="48" applyNumberFormat="1" applyFont="1" applyBorder="1" applyAlignment="1" applyProtection="1">
      <alignment horizontal="center"/>
      <protection locked="0"/>
    </xf>
    <xf numFmtId="0" fontId="188" fillId="0" borderId="81" xfId="48" quotePrefix="1" applyFont="1" applyBorder="1" applyProtection="1">
      <protection locked="0"/>
    </xf>
    <xf numFmtId="16" fontId="24" fillId="0" borderId="81" xfId="48" applyNumberFormat="1" applyFont="1" applyBorder="1" applyAlignment="1" applyProtection="1">
      <alignment horizontal="center"/>
      <protection locked="0"/>
    </xf>
    <xf numFmtId="16" fontId="198" fillId="0" borderId="81" xfId="48" applyNumberFormat="1" applyFont="1" applyBorder="1" applyAlignment="1" applyProtection="1">
      <alignment horizontal="center" vertical="center"/>
      <protection locked="0"/>
    </xf>
    <xf numFmtId="176" fontId="103" fillId="3" borderId="81" xfId="48" applyNumberFormat="1" applyFont="1" applyFill="1" applyBorder="1" applyAlignment="1" applyProtection="1">
      <alignment horizontal="center"/>
      <protection locked="0"/>
    </xf>
    <xf numFmtId="0" fontId="4" fillId="0" borderId="81" xfId="48" applyFont="1" applyBorder="1" applyProtection="1">
      <protection locked="0"/>
    </xf>
    <xf numFmtId="0" fontId="6" fillId="0" borderId="81" xfId="48" applyBorder="1" applyProtection="1">
      <protection locked="0"/>
    </xf>
    <xf numFmtId="0" fontId="52" fillId="3" borderId="81" xfId="48" applyFont="1" applyFill="1" applyBorder="1" applyAlignment="1" applyProtection="1">
      <alignment horizontal="center"/>
      <protection locked="0"/>
    </xf>
    <xf numFmtId="16" fontId="47" fillId="0" borderId="8" xfId="50" applyNumberFormat="1" applyFont="1" applyBorder="1" applyAlignment="1">
      <alignment horizontal="center" vertical="center"/>
    </xf>
    <xf numFmtId="16" fontId="47" fillId="0" borderId="0" xfId="50" applyNumberFormat="1" applyFont="1"/>
    <xf numFmtId="172" fontId="26" fillId="2" borderId="89" xfId="0" applyNumberFormat="1" applyFont="1" applyFill="1" applyBorder="1" applyAlignment="1">
      <alignment horizontal="left"/>
    </xf>
    <xf numFmtId="175" fontId="4" fillId="2" borderId="87" xfId="50" applyNumberFormat="1" applyFont="1" applyFill="1" applyBorder="1" applyAlignment="1">
      <alignment vertical="center"/>
    </xf>
    <xf numFmtId="168" fontId="4" fillId="2" borderId="87" xfId="50" applyNumberFormat="1" applyFont="1" applyFill="1" applyBorder="1" applyAlignment="1">
      <alignment horizontal="center" vertical="center"/>
    </xf>
    <xf numFmtId="168" fontId="26" fillId="2" borderId="89" xfId="50" applyNumberFormat="1" applyFont="1" applyFill="1" applyBorder="1" applyAlignment="1">
      <alignment horizontal="center"/>
    </xf>
    <xf numFmtId="16" fontId="25" fillId="2" borderId="89" xfId="0" applyNumberFormat="1" applyFont="1" applyFill="1" applyBorder="1"/>
    <xf numFmtId="175" fontId="15" fillId="5" borderId="88" xfId="50" applyNumberFormat="1" applyFont="1" applyFill="1" applyBorder="1" applyAlignment="1">
      <alignment horizontal="left"/>
    </xf>
    <xf numFmtId="168" fontId="23" fillId="5" borderId="88" xfId="50" applyNumberFormat="1" applyFont="1" applyFill="1" applyBorder="1" applyAlignment="1">
      <alignment horizontal="center"/>
    </xf>
    <xf numFmtId="168" fontId="25" fillId="2" borderId="89" xfId="50" applyNumberFormat="1" applyFont="1" applyFill="1" applyBorder="1" applyAlignment="1">
      <alignment horizontal="center"/>
    </xf>
    <xf numFmtId="172" fontId="23" fillId="5" borderId="88" xfId="0" applyNumberFormat="1" applyFont="1" applyFill="1" applyBorder="1" applyAlignment="1">
      <alignment horizontal="left"/>
    </xf>
    <xf numFmtId="172" fontId="25" fillId="2" borderId="89" xfId="0" applyNumberFormat="1" applyFont="1" applyFill="1" applyBorder="1" applyAlignment="1">
      <alignment horizontal="center"/>
    </xf>
    <xf numFmtId="172" fontId="4" fillId="2" borderId="87" xfId="0" applyNumberFormat="1" applyFont="1" applyFill="1" applyBorder="1" applyAlignment="1">
      <alignment horizontal="center" vertical="center"/>
    </xf>
    <xf numFmtId="172" fontId="26" fillId="2" borderId="89" xfId="0" applyNumberFormat="1" applyFont="1" applyFill="1" applyBorder="1" applyAlignment="1">
      <alignment horizontal="center"/>
    </xf>
    <xf numFmtId="172" fontId="23" fillId="2" borderId="88" xfId="0" applyNumberFormat="1" applyFont="1" applyFill="1" applyBorder="1" applyAlignment="1">
      <alignment horizontal="center"/>
    </xf>
    <xf numFmtId="16" fontId="47" fillId="0" borderId="32" xfId="50" applyNumberFormat="1" applyFont="1" applyBorder="1" applyAlignment="1">
      <alignment horizontal="center"/>
    </xf>
    <xf numFmtId="165" fontId="113" fillId="4" borderId="0" xfId="49" applyNumberFormat="1" applyFont="1" applyFill="1" applyAlignment="1">
      <alignment vertical="center"/>
    </xf>
    <xf numFmtId="16" fontId="16" fillId="33" borderId="12" xfId="50" applyNumberFormat="1" applyFont="1" applyFill="1" applyBorder="1" applyAlignment="1">
      <alignment horizontal="center" vertical="center"/>
    </xf>
    <xf numFmtId="171" fontId="16" fillId="0" borderId="8" xfId="50" applyNumberFormat="1" applyFont="1" applyBorder="1" applyAlignment="1">
      <alignment horizontal="left"/>
    </xf>
    <xf numFmtId="49" fontId="16" fillId="0" borderId="37" xfId="50" applyNumberFormat="1" applyFont="1" applyBorder="1" applyAlignment="1">
      <alignment horizontal="left" wrapText="1"/>
    </xf>
    <xf numFmtId="16" fontId="117" fillId="0" borderId="0" xfId="50" applyNumberFormat="1" applyFont="1" applyAlignment="1">
      <alignment horizontal="center" wrapText="1"/>
    </xf>
    <xf numFmtId="0" fontId="4" fillId="0" borderId="0" xfId="46" applyFont="1" applyAlignment="1">
      <alignment horizontal="center" vertical="center" wrapText="1"/>
    </xf>
    <xf numFmtId="172" fontId="136" fillId="10" borderId="22" xfId="53" applyNumberFormat="1" applyFont="1" applyFill="1" applyBorder="1" applyAlignment="1" applyProtection="1">
      <alignment horizontal="center"/>
      <protection hidden="1"/>
    </xf>
    <xf numFmtId="0" fontId="15" fillId="2" borderId="81" xfId="6" applyFont="1" applyFill="1" applyBorder="1" applyAlignment="1">
      <alignment horizontal="center" vertical="center" wrapText="1"/>
    </xf>
    <xf numFmtId="0" fontId="4" fillId="0" borderId="81" xfId="6" applyFont="1" applyBorder="1" applyAlignment="1">
      <alignment horizontal="center" vertical="center"/>
    </xf>
    <xf numFmtId="0" fontId="5" fillId="4" borderId="81" xfId="46" applyFont="1" applyFill="1" applyBorder="1"/>
    <xf numFmtId="16" fontId="16" fillId="0" borderId="81" xfId="50" applyNumberFormat="1" applyFont="1" applyBorder="1" applyAlignment="1">
      <alignment wrapText="1"/>
    </xf>
    <xf numFmtId="178" fontId="16" fillId="0" borderId="81" xfId="50" applyNumberFormat="1" applyFont="1" applyBorder="1" applyAlignment="1">
      <alignment horizontal="center"/>
    </xf>
    <xf numFmtId="16" fontId="47" fillId="0" borderId="81" xfId="50" applyNumberFormat="1" applyFont="1" applyBorder="1" applyAlignment="1">
      <alignment horizontal="center"/>
    </xf>
    <xf numFmtId="16" fontId="47" fillId="0" borderId="81" xfId="50" applyNumberFormat="1" applyFont="1" applyBorder="1" applyAlignment="1">
      <alignment horizontal="center" vertical="center"/>
    </xf>
    <xf numFmtId="0" fontId="188" fillId="0" borderId="81" xfId="48" applyFont="1" applyBorder="1" applyProtection="1">
      <protection locked="0"/>
    </xf>
    <xf numFmtId="0" fontId="198" fillId="0" borderId="81" xfId="48" applyFont="1" applyBorder="1" applyProtection="1">
      <protection locked="0"/>
    </xf>
    <xf numFmtId="0" fontId="5" fillId="3" borderId="81" xfId="48" applyFont="1" applyFill="1" applyBorder="1" applyProtection="1">
      <protection locked="0"/>
    </xf>
    <xf numFmtId="0" fontId="4" fillId="2" borderId="81" xfId="6" applyFont="1" applyFill="1" applyBorder="1" applyAlignment="1">
      <alignment horizontal="center" vertical="center"/>
    </xf>
    <xf numFmtId="171" fontId="16" fillId="0" borderId="81" xfId="50" applyNumberFormat="1" applyFont="1" applyBorder="1" applyAlignment="1">
      <alignment horizontal="center"/>
    </xf>
    <xf numFmtId="171" fontId="16" fillId="0" borderId="81" xfId="50" applyNumberFormat="1" applyFont="1" applyBorder="1" applyAlignment="1">
      <alignment horizontal="center" wrapText="1"/>
    </xf>
    <xf numFmtId="0" fontId="194" fillId="0" borderId="0" xfId="48" applyFont="1" applyProtection="1">
      <protection locked="0"/>
    </xf>
    <xf numFmtId="0" fontId="15" fillId="0" borderId="0" xfId="48" applyFont="1" applyProtection="1">
      <protection locked="0"/>
    </xf>
    <xf numFmtId="0" fontId="26" fillId="0" borderId="0" xfId="48" applyFont="1" applyProtection="1">
      <protection locked="0"/>
    </xf>
    <xf numFmtId="16" fontId="194" fillId="0" borderId="81" xfId="48" applyNumberFormat="1" applyFont="1" applyBorder="1" applyAlignment="1" applyProtection="1">
      <alignment horizontal="center" vertical="center"/>
      <protection locked="0"/>
    </xf>
    <xf numFmtId="16" fontId="15" fillId="0" borderId="81" xfId="48" applyNumberFormat="1" applyFont="1" applyBorder="1" applyAlignment="1" applyProtection="1">
      <alignment horizontal="center" vertical="center"/>
      <protection locked="0"/>
    </xf>
    <xf numFmtId="16" fontId="15" fillId="0" borderId="81" xfId="48" applyNumberFormat="1" applyFont="1" applyBorder="1" applyAlignment="1" applyProtection="1">
      <alignment horizontal="center" vertical="center" wrapText="1"/>
      <protection locked="0"/>
    </xf>
    <xf numFmtId="16" fontId="26" fillId="0" borderId="81" xfId="48" applyNumberFormat="1" applyFont="1" applyBorder="1" applyAlignment="1" applyProtection="1">
      <alignment horizontal="center" vertical="center"/>
      <protection locked="0"/>
    </xf>
    <xf numFmtId="0" fontId="199" fillId="3" borderId="81" xfId="48" applyFont="1" applyFill="1" applyBorder="1" applyAlignment="1" applyProtection="1">
      <alignment horizontal="center"/>
      <protection locked="0"/>
    </xf>
    <xf numFmtId="176" fontId="199" fillId="3" borderId="81" xfId="48" applyNumberFormat="1" applyFont="1" applyFill="1" applyBorder="1" applyAlignment="1" applyProtection="1">
      <alignment horizontal="center"/>
      <protection locked="0"/>
    </xf>
    <xf numFmtId="0" fontId="4" fillId="0" borderId="81" xfId="48" applyFont="1" applyBorder="1" applyAlignment="1" applyProtection="1">
      <alignment horizontal="center" vertical="center"/>
      <protection locked="0"/>
    </xf>
    <xf numFmtId="176" fontId="4" fillId="0" borderId="81" xfId="48" applyNumberFormat="1" applyFont="1" applyBorder="1" applyAlignment="1" applyProtection="1">
      <alignment horizontal="center" vertical="center"/>
      <protection locked="0"/>
    </xf>
    <xf numFmtId="0" fontId="6" fillId="0" borderId="81" xfId="48" applyBorder="1" applyAlignment="1" applyProtection="1">
      <alignment horizontal="center" vertical="center"/>
      <protection locked="0"/>
    </xf>
    <xf numFmtId="0" fontId="5" fillId="3" borderId="81" xfId="48" applyFont="1" applyFill="1" applyBorder="1" applyAlignment="1" applyProtection="1">
      <alignment horizontal="center" vertical="center"/>
      <protection locked="0"/>
    </xf>
    <xf numFmtId="0" fontId="199" fillId="2" borderId="81" xfId="6" applyFont="1" applyFill="1" applyBorder="1" applyAlignment="1">
      <alignment horizontal="center" vertical="center" wrapText="1"/>
    </xf>
    <xf numFmtId="0" fontId="4" fillId="2" borderId="3" xfId="6" applyFont="1" applyFill="1" applyBorder="1" applyAlignment="1">
      <alignment horizontal="center" wrapText="1"/>
    </xf>
    <xf numFmtId="0" fontId="4" fillId="2" borderId="52" xfId="6" applyFont="1" applyFill="1" applyBorder="1" applyAlignment="1">
      <alignment horizontal="center" wrapText="1"/>
    </xf>
    <xf numFmtId="0" fontId="15" fillId="2" borderId="8" xfId="6" applyFont="1" applyFill="1" applyBorder="1" applyAlignment="1">
      <alignment horizontal="center" wrapText="1"/>
    </xf>
    <xf numFmtId="0" fontId="199" fillId="3" borderId="81" xfId="48" applyFont="1" applyFill="1" applyBorder="1" applyAlignment="1" applyProtection="1">
      <alignment horizontal="center" wrapText="1"/>
      <protection locked="0"/>
    </xf>
    <xf numFmtId="16" fontId="16" fillId="5" borderId="8" xfId="50" applyNumberFormat="1" applyFont="1" applyFill="1" applyBorder="1" applyAlignment="1">
      <alignment horizontal="left" wrapText="1"/>
    </xf>
    <xf numFmtId="16" fontId="26" fillId="2" borderId="89" xfId="0" applyNumberFormat="1" applyFont="1" applyFill="1" applyBorder="1"/>
    <xf numFmtId="16" fontId="194" fillId="0" borderId="81" xfId="48" applyNumberFormat="1" applyFont="1" applyBorder="1" applyAlignment="1" applyProtection="1">
      <alignment horizontal="center" vertical="center" wrapText="1"/>
      <protection locked="0"/>
    </xf>
    <xf numFmtId="16" fontId="26" fillId="0" borderId="81" xfId="48" applyNumberFormat="1" applyFont="1" applyBorder="1" applyAlignment="1" applyProtection="1">
      <alignment horizontal="center" vertical="center" wrapText="1"/>
      <protection locked="0"/>
    </xf>
    <xf numFmtId="0" fontId="7" fillId="4" borderId="0" xfId="48" applyFont="1" applyFill="1" applyAlignment="1">
      <alignment horizontal="center" vertical="center"/>
    </xf>
    <xf numFmtId="0" fontId="76" fillId="5" borderId="0" xfId="48" applyFont="1" applyFill="1" applyAlignment="1">
      <alignment horizontal="center"/>
    </xf>
    <xf numFmtId="0" fontId="15" fillId="2" borderId="13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 vertical="center"/>
    </xf>
    <xf numFmtId="16" fontId="16" fillId="0" borderId="81" xfId="50" quotePrefix="1" applyNumberFormat="1" applyFont="1" applyFill="1" applyBorder="1" applyAlignment="1">
      <alignment horizontal="center"/>
    </xf>
    <xf numFmtId="16" fontId="16" fillId="0" borderId="8" xfId="50" applyNumberFormat="1" applyFont="1" applyFill="1" applyBorder="1" applyAlignment="1">
      <alignment horizontal="left" wrapText="1"/>
    </xf>
    <xf numFmtId="16" fontId="16" fillId="0" borderId="81" xfId="50" applyNumberFormat="1" applyFont="1" applyFill="1" applyBorder="1" applyAlignment="1">
      <alignment horizontal="left" wrapText="1"/>
    </xf>
    <xf numFmtId="0" fontId="15" fillId="0" borderId="19" xfId="6" applyFont="1" applyFill="1" applyBorder="1" applyAlignment="1">
      <alignment horizontal="center" vertical="center" wrapText="1"/>
    </xf>
    <xf numFmtId="16" fontId="16" fillId="0" borderId="8" xfId="50" applyNumberFormat="1" applyFont="1" applyFill="1" applyBorder="1" applyAlignment="1">
      <alignment horizontal="center"/>
    </xf>
    <xf numFmtId="178" fontId="16" fillId="0" borderId="74" xfId="50" applyNumberFormat="1" applyFont="1" applyBorder="1" applyAlignment="1">
      <alignment horizontal="center"/>
    </xf>
    <xf numFmtId="0" fontId="68" fillId="4" borderId="32" xfId="46" applyFont="1" applyFill="1" applyBorder="1"/>
    <xf numFmtId="0" fontId="74" fillId="4" borderId="31" xfId="46" applyFont="1" applyFill="1" applyBorder="1"/>
    <xf numFmtId="0" fontId="5" fillId="3" borderId="31" xfId="50" applyFont="1" applyFill="1" applyBorder="1"/>
    <xf numFmtId="16" fontId="16" fillId="33" borderId="8" xfId="50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center" vertical="center" wrapText="1"/>
    </xf>
    <xf numFmtId="16" fontId="16" fillId="5" borderId="8" xfId="50" applyNumberFormat="1" applyFont="1" applyFill="1" applyBorder="1" applyAlignment="1">
      <alignment horizontal="left"/>
    </xf>
    <xf numFmtId="16" fontId="16" fillId="0" borderId="8" xfId="50" applyNumberFormat="1" applyFont="1" applyFill="1" applyBorder="1" applyAlignment="1">
      <alignment horizontal="left"/>
    </xf>
    <xf numFmtId="16" fontId="16" fillId="5" borderId="8" xfId="50" applyNumberFormat="1" applyFont="1" applyFill="1" applyBorder="1" applyAlignment="1">
      <alignment wrapText="1"/>
    </xf>
    <xf numFmtId="16" fontId="16" fillId="5" borderId="19" xfId="0" applyNumberFormat="1" applyFont="1" applyFill="1" applyBorder="1" applyAlignment="1">
      <alignment horizontal="left" wrapText="1"/>
    </xf>
    <xf numFmtId="16" fontId="47" fillId="36" borderId="8" xfId="50" applyNumberFormat="1" applyFont="1" applyFill="1" applyBorder="1" applyAlignment="1">
      <alignment horizontal="center"/>
    </xf>
    <xf numFmtId="0" fontId="201" fillId="0" borderId="0" xfId="0" applyFont="1"/>
    <xf numFmtId="16" fontId="16" fillId="33" borderId="81" xfId="50" quotePrefix="1" applyNumberFormat="1" applyFont="1" applyFill="1" applyBorder="1" applyAlignment="1">
      <alignment horizontal="center"/>
    </xf>
    <xf numFmtId="0" fontId="4" fillId="2" borderId="81" xfId="6" applyFont="1" applyFill="1" applyBorder="1" applyAlignment="1">
      <alignment horizontal="center" vertical="center"/>
    </xf>
    <xf numFmtId="0" fontId="7" fillId="4" borderId="0" xfId="48" applyFont="1" applyFill="1" applyAlignment="1">
      <alignment horizontal="center" vertical="center"/>
    </xf>
    <xf numFmtId="0" fontId="76" fillId="5" borderId="0" xfId="48" applyFont="1" applyFill="1" applyAlignment="1">
      <alignment horizontal="center" vertical="center" wrapText="1"/>
    </xf>
    <xf numFmtId="0" fontId="199" fillId="2" borderId="81" xfId="6" applyFont="1" applyFill="1" applyBorder="1" applyAlignment="1">
      <alignment horizontal="center" vertical="center" wrapText="1"/>
    </xf>
    <xf numFmtId="0" fontId="4" fillId="2" borderId="81" xfId="6" applyFont="1" applyFill="1" applyBorder="1" applyAlignment="1">
      <alignment horizontal="center" vertical="center" wrapText="1"/>
    </xf>
    <xf numFmtId="0" fontId="74" fillId="4" borderId="0" xfId="46" applyFont="1" applyFill="1" applyAlignment="1">
      <alignment horizontal="center"/>
    </xf>
    <xf numFmtId="0" fontId="7" fillId="4" borderId="0" xfId="48" applyFont="1" applyFill="1" applyAlignment="1">
      <alignment horizontal="center" vertical="center"/>
    </xf>
    <xf numFmtId="16" fontId="16" fillId="0" borderId="12" xfId="50" applyNumberFormat="1" applyFont="1" applyBorder="1" applyAlignment="1">
      <alignment horizontal="center" vertical="center"/>
    </xf>
    <xf numFmtId="0" fontId="114" fillId="4" borderId="0" xfId="46" applyFont="1" applyFill="1" applyBorder="1" applyAlignment="1">
      <alignment horizontal="center" vertical="center"/>
    </xf>
    <xf numFmtId="0" fontId="105" fillId="4" borderId="0" xfId="46" applyFont="1" applyFill="1" applyBorder="1" applyAlignment="1">
      <alignment horizontal="center"/>
    </xf>
    <xf numFmtId="0" fontId="114" fillId="4" borderId="0" xfId="46" applyFont="1" applyFill="1" applyBorder="1"/>
    <xf numFmtId="0" fontId="114" fillId="4" borderId="0" xfId="46" applyFont="1" applyFill="1" applyBorder="1" applyAlignment="1">
      <alignment vertical="center"/>
    </xf>
    <xf numFmtId="0" fontId="4" fillId="5" borderId="81" xfId="6" applyFont="1" applyFill="1" applyBorder="1" applyAlignment="1">
      <alignment horizontal="center" vertical="center" wrapText="1"/>
    </xf>
    <xf numFmtId="16" fontId="16" fillId="0" borderId="81" xfId="50" quotePrefix="1" applyNumberFormat="1" applyFont="1" applyBorder="1" applyAlignment="1">
      <alignment horizontal="center"/>
    </xf>
    <xf numFmtId="49" fontId="16" fillId="5" borderId="37" xfId="50" applyNumberFormat="1" applyFont="1" applyFill="1" applyBorder="1" applyAlignment="1">
      <alignment horizontal="left"/>
    </xf>
    <xf numFmtId="0" fontId="131" fillId="10" borderId="0" xfId="48" applyFont="1" applyFill="1" applyAlignment="1">
      <alignment horizontal="center"/>
    </xf>
    <xf numFmtId="172" fontId="135" fillId="10" borderId="12" xfId="53" applyNumberFormat="1" applyFont="1" applyFill="1" applyBorder="1" applyAlignment="1" applyProtection="1">
      <alignment horizontal="center" vertical="center"/>
      <protection hidden="1"/>
    </xf>
    <xf numFmtId="172" fontId="135" fillId="10" borderId="22" xfId="53" applyNumberFormat="1" applyFont="1" applyFill="1" applyBorder="1" applyAlignment="1" applyProtection="1">
      <alignment horizontal="center" vertical="center"/>
      <protection hidden="1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32" fillId="10" borderId="0" xfId="48" applyFont="1" applyFill="1" applyAlignment="1">
      <alignment horizontal="center"/>
    </xf>
    <xf numFmtId="172" fontId="134" fillId="10" borderId="0" xfId="53" applyNumberFormat="1" applyFont="1" applyFill="1" applyAlignment="1" applyProtection="1">
      <alignment horizontal="center"/>
      <protection hidden="1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200" fillId="0" borderId="0" xfId="0" applyFont="1" applyAlignment="1">
      <alignment horizontal="center"/>
    </xf>
    <xf numFmtId="0" fontId="4" fillId="2" borderId="81" xfId="6" applyFont="1" applyFill="1" applyBorder="1" applyAlignment="1">
      <alignment horizontal="center" vertical="center"/>
    </xf>
    <xf numFmtId="0" fontId="7" fillId="4" borderId="0" xfId="48" applyFont="1" applyFill="1" applyAlignment="1">
      <alignment horizontal="center" vertical="center"/>
    </xf>
    <xf numFmtId="0" fontId="76" fillId="5" borderId="0" xfId="48" applyFont="1" applyFill="1" applyAlignment="1">
      <alignment horizontal="center"/>
    </xf>
    <xf numFmtId="0" fontId="4" fillId="2" borderId="88" xfId="6" applyFont="1" applyFill="1" applyBorder="1" applyAlignment="1">
      <alignment horizontal="center" vertical="center"/>
    </xf>
    <xf numFmtId="0" fontId="4" fillId="2" borderId="89" xfId="6" applyFont="1" applyFill="1" applyBorder="1" applyAlignment="1">
      <alignment horizontal="center" vertical="center"/>
    </xf>
    <xf numFmtId="0" fontId="4" fillId="2" borderId="87" xfId="6" applyFont="1" applyFill="1" applyBorder="1" applyAlignment="1">
      <alignment horizontal="center" vertical="center"/>
    </xf>
    <xf numFmtId="0" fontId="4" fillId="2" borderId="88" xfId="6" applyFont="1" applyFill="1" applyBorder="1" applyAlignment="1">
      <alignment horizontal="center" vertical="center" wrapText="1"/>
    </xf>
    <xf numFmtId="0" fontId="4" fillId="2" borderId="89" xfId="6" applyFont="1" applyFill="1" applyBorder="1" applyAlignment="1">
      <alignment horizontal="center" vertical="center" wrapText="1"/>
    </xf>
    <xf numFmtId="0" fontId="4" fillId="2" borderId="87" xfId="6" applyFont="1" applyFill="1" applyBorder="1" applyAlignment="1">
      <alignment horizontal="center" vertical="center" wrapText="1"/>
    </xf>
    <xf numFmtId="16" fontId="16" fillId="37" borderId="85" xfId="50" quotePrefix="1" applyNumberFormat="1" applyFont="1" applyFill="1" applyBorder="1" applyAlignment="1">
      <alignment horizontal="center"/>
    </xf>
    <xf numFmtId="16" fontId="16" fillId="37" borderId="90" xfId="50" quotePrefix="1" applyNumberFormat="1" applyFont="1" applyFill="1" applyBorder="1" applyAlignment="1">
      <alignment horizontal="center"/>
    </xf>
    <xf numFmtId="16" fontId="16" fillId="37" borderId="86" xfId="50" quotePrefix="1" applyNumberFormat="1" applyFont="1" applyFill="1" applyBorder="1" applyAlignment="1">
      <alignment horizontal="center"/>
    </xf>
    <xf numFmtId="0" fontId="76" fillId="5" borderId="0" xfId="48" applyFont="1" applyFill="1" applyAlignment="1">
      <alignment horizontal="center" vertical="center" wrapText="1"/>
    </xf>
    <xf numFmtId="0" fontId="199" fillId="2" borderId="81" xfId="6" applyFont="1" applyFill="1" applyBorder="1" applyAlignment="1">
      <alignment horizontal="center" vertical="center" wrapText="1"/>
    </xf>
    <xf numFmtId="0" fontId="199" fillId="2" borderId="88" xfId="6" applyFont="1" applyFill="1" applyBorder="1" applyAlignment="1">
      <alignment horizontal="center" vertical="center"/>
    </xf>
    <xf numFmtId="0" fontId="199" fillId="2" borderId="89" xfId="6" applyFont="1" applyFill="1" applyBorder="1" applyAlignment="1">
      <alignment horizontal="center" vertical="center"/>
    </xf>
    <xf numFmtId="0" fontId="199" fillId="2" borderId="87" xfId="6" applyFont="1" applyFill="1" applyBorder="1" applyAlignment="1">
      <alignment horizontal="center" vertical="center"/>
    </xf>
    <xf numFmtId="0" fontId="199" fillId="2" borderId="88" xfId="6" applyFont="1" applyFill="1" applyBorder="1" applyAlignment="1">
      <alignment horizontal="center" vertical="center" wrapText="1"/>
    </xf>
    <xf numFmtId="0" fontId="199" fillId="2" borderId="89" xfId="6" applyFont="1" applyFill="1" applyBorder="1" applyAlignment="1">
      <alignment horizontal="center" vertical="center" wrapText="1"/>
    </xf>
    <xf numFmtId="0" fontId="199" fillId="2" borderId="87" xfId="6" applyFont="1" applyFill="1" applyBorder="1" applyAlignment="1">
      <alignment horizontal="center" vertical="center" wrapText="1"/>
    </xf>
    <xf numFmtId="0" fontId="105" fillId="4" borderId="0" xfId="46" applyFont="1" applyFill="1" applyBorder="1" applyAlignment="1">
      <alignment horizontal="center" wrapText="1"/>
    </xf>
    <xf numFmtId="0" fontId="105" fillId="4" borderId="0" xfId="46" applyFont="1" applyFill="1" applyBorder="1" applyAlignment="1">
      <alignment horizontal="center"/>
    </xf>
    <xf numFmtId="16" fontId="16" fillId="37" borderId="85" xfId="50" applyNumberFormat="1" applyFont="1" applyFill="1" applyBorder="1" applyAlignment="1">
      <alignment horizontal="center"/>
    </xf>
    <xf numFmtId="16" fontId="16" fillId="37" borderId="90" xfId="50" applyNumberFormat="1" applyFont="1" applyFill="1" applyBorder="1" applyAlignment="1">
      <alignment horizontal="center"/>
    </xf>
    <xf numFmtId="16" fontId="16" fillId="37" borderId="86" xfId="50" applyNumberFormat="1" applyFont="1" applyFill="1" applyBorder="1" applyAlignment="1">
      <alignment horizontal="center"/>
    </xf>
    <xf numFmtId="16" fontId="16" fillId="33" borderId="3" xfId="50" quotePrefix="1" applyNumberFormat="1" applyFont="1" applyFill="1" applyBorder="1" applyAlignment="1">
      <alignment horizontal="center" vertical="center"/>
    </xf>
    <xf numFmtId="16" fontId="16" fillId="33" borderId="31" xfId="50" quotePrefix="1" applyNumberFormat="1" applyFont="1" applyFill="1" applyBorder="1" applyAlignment="1">
      <alignment horizontal="center" vertical="center"/>
    </xf>
    <xf numFmtId="0" fontId="15" fillId="5" borderId="0" xfId="55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/>
    </xf>
    <xf numFmtId="0" fontId="80" fillId="4" borderId="0" xfId="46" applyFont="1" applyFill="1" applyAlignment="1">
      <alignment horizontal="center" vertical="center" wrapText="1"/>
    </xf>
    <xf numFmtId="16" fontId="16" fillId="33" borderId="37" xfId="50" applyNumberFormat="1" applyFont="1" applyFill="1" applyBorder="1" applyAlignment="1">
      <alignment horizontal="center"/>
    </xf>
    <xf numFmtId="16" fontId="16" fillId="33" borderId="9" xfId="50" applyNumberFormat="1" applyFont="1" applyFill="1" applyBorder="1" applyAlignment="1">
      <alignment horizontal="center"/>
    </xf>
    <xf numFmtId="16" fontId="16" fillId="33" borderId="13" xfId="50" applyNumberFormat="1" applyFont="1" applyFill="1" applyBorder="1" applyAlignment="1">
      <alignment horizontal="center"/>
    </xf>
    <xf numFmtId="0" fontId="76" fillId="5" borderId="0" xfId="48" applyFont="1" applyFill="1" applyAlignment="1">
      <alignment horizontal="center" vertical="center"/>
    </xf>
    <xf numFmtId="16" fontId="47" fillId="33" borderId="37" xfId="50" applyNumberFormat="1" applyFont="1" applyFill="1" applyBorder="1" applyAlignment="1">
      <alignment horizontal="center" vertical="center"/>
    </xf>
    <xf numFmtId="16" fontId="47" fillId="33" borderId="13" xfId="50" applyNumberFormat="1" applyFont="1" applyFill="1" applyBorder="1" applyAlignment="1">
      <alignment horizontal="center" vertical="center"/>
    </xf>
    <xf numFmtId="165" fontId="11" fillId="4" borderId="0" xfId="49" applyNumberFormat="1" applyFont="1" applyFill="1" applyAlignment="1">
      <alignment horizontal="center" vertical="center"/>
    </xf>
    <xf numFmtId="0" fontId="15" fillId="2" borderId="37" xfId="6" applyFont="1" applyFill="1" applyBorder="1" applyAlignment="1">
      <alignment horizontal="center" vertical="center"/>
    </xf>
    <xf numFmtId="0" fontId="15" fillId="2" borderId="9" xfId="6" applyFont="1" applyFill="1" applyBorder="1" applyAlignment="1">
      <alignment horizontal="center" vertical="center"/>
    </xf>
    <xf numFmtId="16" fontId="47" fillId="33" borderId="85" xfId="50" applyNumberFormat="1" applyFont="1" applyFill="1" applyBorder="1" applyAlignment="1">
      <alignment horizontal="center" vertical="center"/>
    </xf>
    <xf numFmtId="16" fontId="47" fillId="33" borderId="86" xfId="50" applyNumberFormat="1" applyFont="1" applyFill="1" applyBorder="1" applyAlignment="1">
      <alignment horizontal="center" vertical="center"/>
    </xf>
    <xf numFmtId="16" fontId="47" fillId="0" borderId="32" xfId="50" applyNumberFormat="1" applyFont="1" applyBorder="1" applyAlignment="1">
      <alignment horizontal="center"/>
    </xf>
    <xf numFmtId="16" fontId="47" fillId="0" borderId="0" xfId="50" applyNumberFormat="1" applyFont="1" applyAlignment="1">
      <alignment horizont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32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0" fontId="4" fillId="2" borderId="81" xfId="6" applyFont="1" applyFill="1" applyBorder="1" applyAlignment="1">
      <alignment horizontal="center" vertical="center" wrapText="1"/>
    </xf>
    <xf numFmtId="0" fontId="68" fillId="4" borderId="32" xfId="46" applyFont="1" applyFill="1" applyBorder="1" applyAlignment="1">
      <alignment horizontal="center" vertical="center"/>
    </xf>
    <xf numFmtId="0" fontId="15" fillId="2" borderId="37" xfId="6" applyFont="1" applyFill="1" applyBorder="1" applyAlignment="1">
      <alignment horizontal="center" vertical="center" wrapText="1"/>
    </xf>
    <xf numFmtId="0" fontId="15" fillId="2" borderId="9" xfId="6" applyFont="1" applyFill="1" applyBorder="1" applyAlignment="1">
      <alignment horizontal="center" vertical="center" wrapText="1"/>
    </xf>
    <xf numFmtId="0" fontId="15" fillId="2" borderId="13" xfId="6" applyFont="1" applyFill="1" applyBorder="1" applyAlignment="1">
      <alignment horizontal="center" vertical="center" wrapText="1"/>
    </xf>
    <xf numFmtId="0" fontId="4" fillId="2" borderId="37" xfId="6" applyFont="1" applyFill="1" applyBorder="1" applyAlignment="1">
      <alignment horizontal="center" vertical="center" wrapText="1"/>
    </xf>
    <xf numFmtId="0" fontId="4" fillId="2" borderId="13" xfId="6" applyFont="1" applyFill="1" applyBorder="1" applyAlignment="1">
      <alignment horizontal="center" vertical="center" wrapText="1"/>
    </xf>
    <xf numFmtId="0" fontId="100" fillId="9" borderId="0" xfId="48" applyFont="1" applyFill="1" applyAlignment="1">
      <alignment horizontal="center" vertical="center"/>
    </xf>
    <xf numFmtId="0" fontId="76" fillId="4" borderId="0" xfId="48" applyFont="1" applyFill="1" applyAlignment="1">
      <alignment horizontal="center"/>
    </xf>
    <xf numFmtId="0" fontId="47" fillId="2" borderId="3" xfId="6" applyFont="1" applyFill="1" applyBorder="1" applyAlignment="1">
      <alignment horizontal="center" vertical="center" wrapText="1"/>
    </xf>
    <xf numFmtId="0" fontId="47" fillId="2" borderId="31" xfId="6" applyFont="1" applyFill="1" applyBorder="1" applyAlignment="1">
      <alignment horizontal="center" vertical="center" wrapText="1"/>
    </xf>
    <xf numFmtId="0" fontId="47" fillId="2" borderId="14" xfId="6" applyFont="1" applyFill="1" applyBorder="1" applyAlignment="1">
      <alignment horizontal="center" vertical="center" wrapText="1"/>
    </xf>
    <xf numFmtId="0" fontId="47" fillId="2" borderId="10" xfId="6" applyFont="1" applyFill="1" applyBorder="1" applyAlignment="1">
      <alignment horizontal="center" vertical="center" wrapText="1"/>
    </xf>
    <xf numFmtId="0" fontId="47" fillId="2" borderId="34" xfId="6" applyFont="1" applyFill="1" applyBorder="1" applyAlignment="1">
      <alignment horizontal="center" vertical="center" wrapText="1"/>
    </xf>
    <xf numFmtId="0" fontId="47" fillId="2" borderId="17" xfId="6" applyFont="1" applyFill="1" applyBorder="1" applyAlignment="1">
      <alignment horizontal="center" vertical="center" wrapText="1"/>
    </xf>
    <xf numFmtId="0" fontId="4" fillId="3" borderId="0" xfId="48" applyFont="1" applyFill="1" applyAlignment="1">
      <alignment horizontal="center"/>
    </xf>
    <xf numFmtId="0" fontId="47" fillId="2" borderId="2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 wrapText="1"/>
    </xf>
    <xf numFmtId="0" fontId="47" fillId="2" borderId="1" xfId="6" applyFont="1" applyFill="1" applyBorder="1" applyAlignment="1">
      <alignment horizontal="center" vertical="center" wrapText="1"/>
    </xf>
    <xf numFmtId="0" fontId="47" fillId="2" borderId="8" xfId="6" applyFont="1" applyFill="1" applyBorder="1" applyAlignment="1">
      <alignment horizontal="center" vertical="center" wrapText="1"/>
    </xf>
    <xf numFmtId="0" fontId="74" fillId="4" borderId="0" xfId="46" applyFont="1" applyFill="1" applyAlignment="1">
      <alignment horizontal="center"/>
    </xf>
    <xf numFmtId="0" fontId="47" fillId="2" borderId="6" xfId="6" applyFont="1" applyFill="1" applyBorder="1" applyAlignment="1">
      <alignment horizontal="center" vertical="center"/>
    </xf>
    <xf numFmtId="0" fontId="47" fillId="2" borderId="41" xfId="6" applyFont="1" applyFill="1" applyBorder="1" applyAlignment="1">
      <alignment horizontal="center" vertical="center"/>
    </xf>
    <xf numFmtId="0" fontId="47" fillId="2" borderId="5" xfId="6" applyFont="1" applyFill="1" applyBorder="1" applyAlignment="1">
      <alignment horizontal="center" vertical="center"/>
    </xf>
    <xf numFmtId="0" fontId="47" fillId="2" borderId="1" xfId="6" applyFont="1" applyFill="1" applyBorder="1" applyAlignment="1">
      <alignment horizontal="center" vertical="center"/>
    </xf>
    <xf numFmtId="0" fontId="47" fillId="2" borderId="20" xfId="6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/>
    </xf>
    <xf numFmtId="0" fontId="47" fillId="2" borderId="4" xfId="6" applyFont="1" applyFill="1" applyBorder="1" applyAlignment="1">
      <alignment horizontal="center" vertical="center"/>
    </xf>
    <xf numFmtId="0" fontId="47" fillId="2" borderId="15" xfId="6" applyFont="1" applyFill="1" applyBorder="1" applyAlignment="1">
      <alignment horizontal="center" vertical="center" wrapText="1"/>
    </xf>
    <xf numFmtId="0" fontId="47" fillId="2" borderId="18" xfId="6" applyFont="1" applyFill="1" applyBorder="1" applyAlignment="1">
      <alignment horizontal="center" vertical="center" wrapText="1"/>
    </xf>
    <xf numFmtId="174" fontId="16" fillId="0" borderId="51" xfId="50" applyNumberFormat="1" applyFont="1" applyBorder="1" applyAlignment="1">
      <alignment horizontal="center" vertical="center"/>
    </xf>
    <xf numFmtId="174" fontId="16" fillId="0" borderId="4" xfId="50" applyNumberFormat="1" applyFont="1" applyBorder="1" applyAlignment="1">
      <alignment horizontal="center" vertical="center"/>
    </xf>
    <xf numFmtId="174" fontId="16" fillId="0" borderId="1" xfId="50" applyNumberFormat="1" applyFont="1" applyBorder="1" applyAlignment="1">
      <alignment horizontal="center" vertical="center"/>
    </xf>
    <xf numFmtId="174" fontId="16" fillId="0" borderId="33" xfId="50" applyNumberFormat="1" applyFont="1" applyBorder="1" applyAlignment="1">
      <alignment horizontal="center" vertical="center"/>
    </xf>
    <xf numFmtId="174" fontId="16" fillId="0" borderId="25" xfId="50" applyNumberFormat="1" applyFont="1" applyBorder="1" applyAlignment="1">
      <alignment horizontal="center" vertical="center"/>
    </xf>
    <xf numFmtId="174" fontId="16" fillId="0" borderId="11" xfId="50" applyNumberFormat="1" applyFont="1" applyBorder="1" applyAlignment="1">
      <alignment horizontal="center" vertical="center"/>
    </xf>
    <xf numFmtId="174" fontId="16" fillId="0" borderId="42" xfId="50" applyNumberFormat="1" applyFont="1" applyBorder="1" applyAlignment="1">
      <alignment horizontal="center" vertical="center"/>
    </xf>
    <xf numFmtId="174" fontId="16" fillId="0" borderId="82" xfId="50" applyNumberFormat="1" applyFont="1" applyBorder="1" applyAlignment="1">
      <alignment horizontal="center" vertical="center"/>
    </xf>
    <xf numFmtId="172" fontId="4" fillId="2" borderId="0" xfId="0" applyNumberFormat="1" applyFont="1" applyFill="1" applyAlignment="1">
      <alignment horizontal="center" vertical="center"/>
    </xf>
    <xf numFmtId="0" fontId="4" fillId="2" borderId="37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 wrapText="1"/>
    </xf>
    <xf numFmtId="0" fontId="92" fillId="3" borderId="0" xfId="48" applyFont="1" applyFill="1" applyAlignment="1">
      <alignment horizontal="center" vertical="center"/>
    </xf>
    <xf numFmtId="0" fontId="8" fillId="3" borderId="0" xfId="48" applyFont="1" applyFill="1" applyAlignment="1">
      <alignment horizontal="center" vertical="center"/>
    </xf>
    <xf numFmtId="0" fontId="4" fillId="2" borderId="31" xfId="6" applyFont="1" applyFill="1" applyBorder="1" applyAlignment="1">
      <alignment horizontal="center" vertical="center" wrapText="1"/>
    </xf>
    <xf numFmtId="0" fontId="4" fillId="2" borderId="14" xfId="6" applyFont="1" applyFill="1" applyBorder="1" applyAlignment="1">
      <alignment horizontal="center" vertical="center" wrapText="1"/>
    </xf>
    <xf numFmtId="0" fontId="15" fillId="2" borderId="10" xfId="6" applyFont="1" applyFill="1" applyBorder="1" applyAlignment="1">
      <alignment horizontal="center" vertical="center" wrapText="1"/>
    </xf>
    <xf numFmtId="0" fontId="15" fillId="2" borderId="34" xfId="6" applyFont="1" applyFill="1" applyBorder="1" applyAlignment="1">
      <alignment horizontal="center" vertical="center" wrapText="1"/>
    </xf>
    <xf numFmtId="0" fontId="15" fillId="2" borderId="17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 vertical="center"/>
    </xf>
    <xf numFmtId="16" fontId="16" fillId="0" borderId="49" xfId="50" applyNumberFormat="1" applyFont="1" applyBorder="1" applyAlignment="1">
      <alignment horizontal="center" vertical="center"/>
    </xf>
    <xf numFmtId="168" fontId="16" fillId="0" borderId="44" xfId="50" applyNumberFormat="1" applyFont="1" applyBorder="1" applyAlignment="1">
      <alignment horizontal="center" vertical="center"/>
    </xf>
    <xf numFmtId="168" fontId="16" fillId="0" borderId="21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45" xfId="50" applyNumberFormat="1" applyFont="1" applyBorder="1" applyAlignment="1">
      <alignment horizontal="center" vertical="center"/>
    </xf>
    <xf numFmtId="16" fontId="16" fillId="0" borderId="46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168" fontId="16" fillId="0" borderId="15" xfId="50" applyNumberFormat="1" applyFont="1" applyBorder="1" applyAlignment="1">
      <alignment horizontal="center" vertical="center"/>
    </xf>
    <xf numFmtId="168" fontId="16" fillId="0" borderId="48" xfId="50" applyNumberFormat="1" applyFont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68" fillId="2" borderId="41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42" xfId="6" applyFont="1" applyFill="1" applyBorder="1" applyAlignment="1">
      <alignment horizontal="center" vertical="center" wrapText="1"/>
    </xf>
    <xf numFmtId="0" fontId="68" fillId="2" borderId="15" xfId="6" applyFont="1" applyFill="1" applyBorder="1" applyAlignment="1">
      <alignment horizontal="center" vertical="center" wrapText="1"/>
    </xf>
    <xf numFmtId="0" fontId="68" fillId="2" borderId="18" xfId="6" applyFont="1" applyFill="1" applyBorder="1" applyAlignment="1">
      <alignment horizontal="center" vertical="center" wrapText="1"/>
    </xf>
    <xf numFmtId="0" fontId="68" fillId="2" borderId="62" xfId="6" applyFont="1" applyFill="1" applyBorder="1" applyAlignment="1">
      <alignment horizontal="center" vertical="center" wrapText="1"/>
    </xf>
    <xf numFmtId="0" fontId="68" fillId="2" borderId="13" xfId="6" applyFont="1" applyFill="1" applyBorder="1" applyAlignment="1">
      <alignment horizontal="center" vertical="center" wrapText="1"/>
    </xf>
    <xf numFmtId="0" fontId="4" fillId="0" borderId="6" xfId="48" applyFont="1" applyBorder="1" applyAlignment="1">
      <alignment horizontal="center" vertical="center" wrapText="1"/>
    </xf>
    <xf numFmtId="0" fontId="4" fillId="0" borderId="30" xfId="48" applyFont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 wrapText="1"/>
    </xf>
    <xf numFmtId="0" fontId="4" fillId="4" borderId="26" xfId="48" applyFont="1" applyFill="1" applyBorder="1" applyAlignment="1">
      <alignment horizontal="center" vertical="center" wrapText="1"/>
    </xf>
    <xf numFmtId="0" fontId="4" fillId="4" borderId="35" xfId="48" applyFont="1" applyFill="1" applyBorder="1" applyAlignment="1">
      <alignment horizontal="center" vertical="center" wrapText="1"/>
    </xf>
    <xf numFmtId="0" fontId="4" fillId="4" borderId="27" xfId="48" applyFont="1" applyFill="1" applyBorder="1" applyAlignment="1">
      <alignment horizontal="center" vertical="center" wrapText="1"/>
    </xf>
    <xf numFmtId="0" fontId="22" fillId="4" borderId="7" xfId="48" applyFont="1" applyFill="1" applyBorder="1" applyAlignment="1">
      <alignment horizontal="center" vertical="center"/>
    </xf>
    <xf numFmtId="0" fontId="22" fillId="4" borderId="5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17" xfId="48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 wrapText="1"/>
    </xf>
    <xf numFmtId="0" fontId="22" fillId="4" borderId="23" xfId="48" applyFont="1" applyFill="1" applyBorder="1" applyAlignment="1">
      <alignment horizontal="center" vertical="center" wrapText="1"/>
    </xf>
    <xf numFmtId="0" fontId="22" fillId="4" borderId="5" xfId="48" applyFont="1" applyFill="1" applyBorder="1" applyAlignment="1">
      <alignment horizontal="center" vertical="center" wrapText="1"/>
    </xf>
    <xf numFmtId="0" fontId="22" fillId="4" borderId="26" xfId="48" applyFont="1" applyFill="1" applyBorder="1" applyAlignment="1">
      <alignment horizontal="center" vertical="center" wrapText="1"/>
    </xf>
    <xf numFmtId="0" fontId="22" fillId="4" borderId="35" xfId="48" applyFont="1" applyFill="1" applyBorder="1" applyAlignment="1">
      <alignment horizontal="center" vertical="center" wrapText="1"/>
    </xf>
    <xf numFmtId="0" fontId="22" fillId="4" borderId="27" xfId="48" applyFont="1" applyFill="1" applyBorder="1" applyAlignment="1">
      <alignment horizontal="center" vertical="center" wrapText="1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/>
    </xf>
    <xf numFmtId="0" fontId="4" fillId="0" borderId="5" xfId="48" applyFont="1" applyBorder="1" applyAlignment="1">
      <alignment horizontal="center" vertical="center"/>
    </xf>
    <xf numFmtId="0" fontId="4" fillId="0" borderId="42" xfId="48" applyFont="1" applyBorder="1" applyAlignment="1">
      <alignment horizontal="center" vertical="center"/>
    </xf>
    <xf numFmtId="0" fontId="4" fillId="0" borderId="29" xfId="48" applyFont="1" applyBorder="1" applyAlignment="1">
      <alignment horizontal="center" vertical="center"/>
    </xf>
    <xf numFmtId="0" fontId="15" fillId="4" borderId="26" xfId="48" applyFont="1" applyFill="1" applyBorder="1" applyAlignment="1">
      <alignment horizontal="center" vertical="center" wrapText="1"/>
    </xf>
    <xf numFmtId="0" fontId="15" fillId="4" borderId="35" xfId="48" applyFont="1" applyFill="1" applyBorder="1" applyAlignment="1">
      <alignment horizontal="center" vertical="center" wrapText="1"/>
    </xf>
    <xf numFmtId="0" fontId="15" fillId="4" borderId="27" xfId="48" applyFont="1" applyFill="1" applyBorder="1" applyAlignment="1">
      <alignment horizontal="center" vertical="center" wrapText="1"/>
    </xf>
    <xf numFmtId="0" fontId="52" fillId="3" borderId="81" xfId="48" applyFont="1" applyFill="1" applyBorder="1" applyAlignment="1" applyProtection="1">
      <alignment horizontal="center"/>
      <protection locked="0"/>
    </xf>
    <xf numFmtId="16" fontId="16" fillId="0" borderId="74" xfId="50" applyNumberFormat="1" applyFont="1" applyBorder="1" applyAlignment="1" applyProtection="1">
      <alignment horizontal="center" vertical="center"/>
      <protection locked="0"/>
    </xf>
    <xf numFmtId="16" fontId="16" fillId="0" borderId="75" xfId="50" applyNumberFormat="1" applyFont="1" applyBorder="1" applyAlignment="1" applyProtection="1">
      <alignment horizontal="center" vertical="center"/>
      <protection locked="0"/>
    </xf>
    <xf numFmtId="0" fontId="16" fillId="0" borderId="3" xfId="50" applyFont="1" applyBorder="1" applyAlignment="1" applyProtection="1">
      <alignment horizontal="center" vertical="center" wrapText="1"/>
      <protection locked="0"/>
    </xf>
    <xf numFmtId="0" fontId="16" fillId="0" borderId="4" xfId="50" applyFont="1" applyBorder="1" applyAlignment="1" applyProtection="1">
      <alignment horizontal="center" vertical="center" wrapText="1"/>
      <protection locked="0"/>
    </xf>
    <xf numFmtId="0" fontId="16" fillId="0" borderId="10" xfId="50" applyFont="1" applyBorder="1" applyAlignment="1" applyProtection="1">
      <alignment horizontal="center" vertical="center" wrapText="1"/>
      <protection locked="0"/>
    </xf>
    <xf numFmtId="0" fontId="16" fillId="0" borderId="11" xfId="50" applyFont="1" applyBorder="1" applyAlignment="1" applyProtection="1">
      <alignment horizontal="center" vertical="center" wrapText="1"/>
      <protection locked="0"/>
    </xf>
    <xf numFmtId="16" fontId="16" fillId="0" borderId="12" xfId="50" applyNumberFormat="1" applyFont="1" applyBorder="1" applyAlignment="1" applyProtection="1">
      <alignment horizontal="center" vertical="center" wrapText="1"/>
      <protection locked="0"/>
    </xf>
    <xf numFmtId="16" fontId="16" fillId="0" borderId="19" xfId="50" applyNumberFormat="1" applyFont="1" applyBorder="1" applyAlignment="1" applyProtection="1">
      <alignment horizontal="center" vertical="center" wrapText="1"/>
      <protection locked="0"/>
    </xf>
    <xf numFmtId="16" fontId="16" fillId="0" borderId="12" xfId="50" applyNumberFormat="1" applyFont="1" applyBorder="1" applyAlignment="1" applyProtection="1">
      <alignment horizontal="center" vertical="center"/>
      <protection locked="0"/>
    </xf>
    <xf numFmtId="16" fontId="16" fillId="0" borderId="19" xfId="50" applyNumberFormat="1" applyFont="1" applyBorder="1" applyAlignment="1" applyProtection="1">
      <alignment horizontal="center" vertical="center"/>
      <protection locked="0"/>
    </xf>
    <xf numFmtId="0" fontId="15" fillId="4" borderId="81" xfId="48" applyFont="1" applyFill="1" applyBorder="1" applyAlignment="1" applyProtection="1">
      <alignment horizontal="center" vertical="center" wrapText="1"/>
      <protection locked="0"/>
    </xf>
    <xf numFmtId="0" fontId="52" fillId="3" borderId="81" xfId="48" applyFont="1" applyFill="1" applyBorder="1" applyAlignment="1" applyProtection="1">
      <alignment horizontal="center" vertical="center"/>
      <protection locked="0"/>
    </xf>
    <xf numFmtId="0" fontId="4" fillId="4" borderId="81" xfId="48" applyFont="1" applyFill="1" applyBorder="1" applyAlignment="1" applyProtection="1">
      <alignment horizontal="center" vertical="center" wrapText="1"/>
      <protection locked="0"/>
    </xf>
    <xf numFmtId="16" fontId="16" fillId="0" borderId="65" xfId="50" applyNumberFormat="1" applyFont="1" applyBorder="1" applyAlignment="1" applyProtection="1">
      <alignment horizontal="center" vertical="center"/>
      <protection locked="0"/>
    </xf>
    <xf numFmtId="16" fontId="16" fillId="0" borderId="76" xfId="50" applyNumberFormat="1" applyFont="1" applyBorder="1" applyAlignment="1" applyProtection="1">
      <alignment horizontal="center" vertical="center"/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68" fillId="2" borderId="70" xfId="6" applyFont="1" applyFill="1" applyBorder="1" applyAlignment="1" applyProtection="1">
      <alignment horizontal="center" vertical="center"/>
      <protection locked="0"/>
    </xf>
    <xf numFmtId="0" fontId="68" fillId="2" borderId="71" xfId="6" applyFont="1" applyFill="1" applyBorder="1" applyAlignment="1" applyProtection="1">
      <alignment horizontal="center" vertical="center"/>
      <protection locked="0"/>
    </xf>
    <xf numFmtId="0" fontId="68" fillId="2" borderId="66" xfId="6" applyFont="1" applyFill="1" applyBorder="1" applyAlignment="1" applyProtection="1">
      <alignment horizontal="center" vertical="center"/>
      <protection locked="0"/>
    </xf>
    <xf numFmtId="0" fontId="68" fillId="2" borderId="67" xfId="6" applyFont="1" applyFill="1" applyBorder="1" applyAlignment="1" applyProtection="1">
      <alignment horizontal="center" vertical="center"/>
      <protection locked="0"/>
    </xf>
    <xf numFmtId="0" fontId="68" fillId="2" borderId="68" xfId="6" applyFont="1" applyFill="1" applyBorder="1" applyAlignment="1" applyProtection="1">
      <alignment horizontal="center" vertical="center"/>
      <protection locked="0"/>
    </xf>
    <xf numFmtId="0" fontId="68" fillId="2" borderId="69" xfId="6" applyFont="1" applyFill="1" applyBorder="1" applyAlignment="1" applyProtection="1">
      <alignment horizontal="center" vertical="center"/>
      <protection locked="0"/>
    </xf>
    <xf numFmtId="0" fontId="68" fillId="2" borderId="72" xfId="6" applyFont="1" applyFill="1" applyBorder="1" applyAlignment="1" applyProtection="1">
      <alignment horizontal="center" vertical="center" wrapText="1"/>
      <protection locked="0"/>
    </xf>
    <xf numFmtId="0" fontId="68" fillId="2" borderId="73" xfId="6" applyFont="1" applyFill="1" applyBorder="1" applyAlignment="1" applyProtection="1">
      <alignment horizontal="center" vertical="center" wrapText="1"/>
      <protection locked="0"/>
    </xf>
    <xf numFmtId="16" fontId="16" fillId="0" borderId="19" xfId="50" applyNumberFormat="1" applyFont="1" applyBorder="1" applyAlignment="1">
      <alignment horizontal="center" vertical="center"/>
    </xf>
    <xf numFmtId="0" fontId="7" fillId="3" borderId="0" xfId="48" applyFont="1" applyFill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2" borderId="20" xfId="6" applyFont="1" applyFill="1" applyBorder="1" applyAlignment="1">
      <alignment horizontal="center" vertical="center"/>
    </xf>
    <xf numFmtId="174" fontId="16" fillId="0" borderId="3" xfId="50" applyNumberFormat="1" applyFont="1" applyBorder="1" applyAlignment="1">
      <alignment horizontal="center" vertical="center"/>
    </xf>
    <xf numFmtId="174" fontId="16" fillId="0" borderId="32" xfId="50" applyNumberFormat="1" applyFont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/>
    </xf>
    <xf numFmtId="16" fontId="16" fillId="0" borderId="11" xfId="50" applyNumberFormat="1" applyFont="1" applyBorder="1" applyAlignment="1">
      <alignment horizontal="center" vertical="center"/>
    </xf>
    <xf numFmtId="0" fontId="76" fillId="3" borderId="0" xfId="48" applyFont="1" applyFill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174" fontId="16" fillId="0" borderId="10" xfId="50" applyNumberFormat="1" applyFont="1" applyBorder="1" applyAlignment="1">
      <alignment horizontal="center" vertical="center"/>
    </xf>
    <xf numFmtId="0" fontId="52" fillId="3" borderId="31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34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4" fillId="4" borderId="38" xfId="48" applyFont="1" applyFill="1" applyBorder="1" applyAlignment="1">
      <alignment horizontal="center" vertical="center" wrapText="1"/>
    </xf>
    <xf numFmtId="0" fontId="4" fillId="4" borderId="39" xfId="48" applyFont="1" applyFill="1" applyBorder="1" applyAlignment="1">
      <alignment horizontal="center" vertical="center" wrapText="1"/>
    </xf>
    <xf numFmtId="0" fontId="4" fillId="4" borderId="40" xfId="48" applyFont="1" applyFill="1" applyBorder="1" applyAlignment="1">
      <alignment horizontal="center" vertical="center" wrapText="1"/>
    </xf>
    <xf numFmtId="0" fontId="22" fillId="2" borderId="37" xfId="54" applyFont="1" applyFill="1" applyBorder="1" applyAlignment="1">
      <alignment horizontal="center" vertical="center"/>
    </xf>
    <xf numFmtId="0" fontId="22" fillId="2" borderId="9" xfId="54" applyFont="1" applyFill="1" applyBorder="1" applyAlignment="1">
      <alignment horizontal="center" vertical="center"/>
    </xf>
    <xf numFmtId="0" fontId="22" fillId="2" borderId="13" xfId="54" applyFont="1" applyFill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 wrapText="1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3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22" fillId="4" borderId="13" xfId="48" applyFont="1" applyFill="1" applyBorder="1" applyAlignment="1">
      <alignment horizontal="center" vertical="center"/>
    </xf>
    <xf numFmtId="174" fontId="16" fillId="0" borderId="47" xfId="50" applyNumberFormat="1" applyFont="1" applyBorder="1" applyAlignment="1">
      <alignment horizontal="center" vertical="center"/>
    </xf>
    <xf numFmtId="174" fontId="16" fillId="0" borderId="83" xfId="50" applyNumberFormat="1" applyFont="1" applyBorder="1" applyAlignment="1">
      <alignment horizontal="center" vertical="center"/>
    </xf>
    <xf numFmtId="174" fontId="16" fillId="0" borderId="84" xfId="50" applyNumberFormat="1" applyFont="1" applyBorder="1" applyAlignment="1">
      <alignment horizontal="center" vertical="center"/>
    </xf>
    <xf numFmtId="174" fontId="16" fillId="0" borderId="15" xfId="50" applyNumberFormat="1" applyFont="1" applyBorder="1" applyAlignment="1">
      <alignment horizontal="center" vertical="center"/>
    </xf>
    <xf numFmtId="174" fontId="16" fillId="0" borderId="48" xfId="50" applyNumberFormat="1" applyFont="1" applyBorder="1" applyAlignment="1">
      <alignment horizontal="center" vertical="center"/>
    </xf>
    <xf numFmtId="174" fontId="16" fillId="0" borderId="51" xfId="50" quotePrefix="1" applyNumberFormat="1" applyFont="1" applyBorder="1" applyAlignment="1">
      <alignment horizontal="center" vertical="center"/>
    </xf>
    <xf numFmtId="16" fontId="16" fillId="0" borderId="76" xfId="50" applyNumberFormat="1" applyFont="1" applyBorder="1" applyAlignment="1">
      <alignment horizontal="center" vertical="center"/>
    </xf>
    <xf numFmtId="0" fontId="7" fillId="2" borderId="0" xfId="54" applyFont="1" applyFill="1" applyAlignment="1">
      <alignment horizontal="center" vertical="center"/>
    </xf>
    <xf numFmtId="0" fontId="14" fillId="2" borderId="0" xfId="6" applyFont="1" applyFill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/>
    </xf>
    <xf numFmtId="0" fontId="14" fillId="2" borderId="4" xfId="6" applyFont="1" applyFill="1" applyBorder="1" applyAlignment="1">
      <alignment horizontal="center" vertical="center"/>
    </xf>
    <xf numFmtId="0" fontId="14" fillId="2" borderId="10" xfId="6" applyFont="1" applyFill="1" applyBorder="1" applyAlignment="1">
      <alignment horizontal="center" vertical="center"/>
    </xf>
    <xf numFmtId="0" fontId="14" fillId="2" borderId="11" xfId="6" applyFont="1" applyFill="1" applyBorder="1" applyAlignment="1">
      <alignment horizontal="center" vertical="center"/>
    </xf>
    <xf numFmtId="0" fontId="11" fillId="5" borderId="0" xfId="54" applyFont="1" applyFill="1" applyAlignment="1">
      <alignment horizontal="center" vertical="center"/>
    </xf>
    <xf numFmtId="0" fontId="14" fillId="2" borderId="9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/>
    </xf>
    <xf numFmtId="16" fontId="47" fillId="33" borderId="37" xfId="50" applyNumberFormat="1" applyFont="1" applyFill="1" applyBorder="1" applyAlignment="1">
      <alignment horizontal="center"/>
    </xf>
    <xf numFmtId="16" fontId="47" fillId="33" borderId="9" xfId="50" applyNumberFormat="1" applyFont="1" applyFill="1" applyBorder="1" applyAlignment="1">
      <alignment horizontal="center"/>
    </xf>
    <xf numFmtId="16" fontId="47" fillId="33" borderId="13" xfId="50" applyNumberFormat="1" applyFont="1" applyFill="1" applyBorder="1" applyAlignment="1">
      <alignment horizontal="center"/>
    </xf>
    <xf numFmtId="16" fontId="16" fillId="33" borderId="85" xfId="50" applyNumberFormat="1" applyFont="1" applyFill="1" applyBorder="1" applyAlignment="1">
      <alignment horizontal="center"/>
    </xf>
    <xf numFmtId="16" fontId="16" fillId="33" borderId="90" xfId="50" applyNumberFormat="1" applyFont="1" applyFill="1" applyBorder="1" applyAlignment="1">
      <alignment horizontal="center"/>
    </xf>
    <xf numFmtId="16" fontId="16" fillId="33" borderId="86" xfId="50" applyNumberFormat="1" applyFont="1" applyFill="1" applyBorder="1" applyAlignment="1">
      <alignment horizontal="center"/>
    </xf>
    <xf numFmtId="16" fontId="16" fillId="33" borderId="81" xfId="50" applyNumberFormat="1" applyFont="1" applyFill="1" applyBorder="1" applyAlignment="1">
      <alignment horizontal="center"/>
    </xf>
  </cellXfs>
  <cellStyles count="158">
    <cellStyle name="20% - 强调文字颜色 1" xfId="29" xr:uid="{00000000-0005-0000-0000-000000000000}"/>
    <cellStyle name="20% - 强调文字颜色 2" xfId="18" xr:uid="{00000000-0005-0000-0000-000001000000}"/>
    <cellStyle name="20% - 强调文字颜色 3" xfId="30" xr:uid="{00000000-0005-0000-0000-000002000000}"/>
    <cellStyle name="20% - 强调文字颜色 4" xfId="31" xr:uid="{00000000-0005-0000-0000-000003000000}"/>
    <cellStyle name="20% - 强调文字颜色 5" xfId="32" xr:uid="{00000000-0005-0000-0000-000004000000}"/>
    <cellStyle name="20% - 强调文字颜色 6" xfId="2" xr:uid="{00000000-0005-0000-0000-000005000000}"/>
    <cellStyle name="40% - 强调文字颜色 1" xfId="25" xr:uid="{00000000-0005-0000-0000-000006000000}"/>
    <cellStyle name="40% - 强调文字颜色 2" xfId="27" xr:uid="{00000000-0005-0000-0000-000007000000}"/>
    <cellStyle name="40% - 强调文字颜色 3" xfId="28" xr:uid="{00000000-0005-0000-0000-000008000000}"/>
    <cellStyle name="40% - 强调文字颜色 4" xfId="24" xr:uid="{00000000-0005-0000-0000-000009000000}"/>
    <cellStyle name="40% - 强调文字颜色 5" xfId="26" xr:uid="{00000000-0005-0000-0000-00000A000000}"/>
    <cellStyle name="40% - 强调文字颜色 6" xfId="11" xr:uid="{00000000-0005-0000-0000-00000B000000}"/>
    <cellStyle name="60% - 强调文字颜色 1" xfId="33" xr:uid="{00000000-0005-0000-0000-00000C000000}"/>
    <cellStyle name="60% - 强调文字颜色 2" xfId="34" xr:uid="{00000000-0005-0000-0000-00000D000000}"/>
    <cellStyle name="60% - 强调文字颜色 3" xfId="35" xr:uid="{00000000-0005-0000-0000-00000E000000}"/>
    <cellStyle name="60% - 强调文字颜色 4" xfId="36" xr:uid="{00000000-0005-0000-0000-00000F000000}"/>
    <cellStyle name="60% - 强调文字颜色 5" xfId="37" xr:uid="{00000000-0005-0000-0000-000010000000}"/>
    <cellStyle name="60% - 强调文字颜色 6" xfId="38" xr:uid="{00000000-0005-0000-0000-000011000000}"/>
    <cellStyle name="Comma [0] 2" xfId="149" xr:uid="{00000000-0005-0000-0000-000012000000}"/>
    <cellStyle name="Comma 2" xfId="40" xr:uid="{00000000-0005-0000-0000-000013000000}"/>
    <cellStyle name="Hyperlink" xfId="5" builtinId="8"/>
    <cellStyle name="Normal" xfId="0" builtinId="0"/>
    <cellStyle name="Normal 17" xfId="41" xr:uid="{00000000-0005-0000-0000-000016000000}"/>
    <cellStyle name="Normal 18" xfId="43" xr:uid="{00000000-0005-0000-0000-000017000000}"/>
    <cellStyle name="Normal 18 2" xfId="44" xr:uid="{00000000-0005-0000-0000-000018000000}"/>
    <cellStyle name="Normal 2" xfId="45" xr:uid="{00000000-0005-0000-0000-000019000000}"/>
    <cellStyle name="Normal 2 2" xfId="46" xr:uid="{00000000-0005-0000-0000-00001A000000}"/>
    <cellStyle name="Normal 2 3" xfId="150" xr:uid="{00000000-0005-0000-0000-00001B000000}"/>
    <cellStyle name="Normal 3" xfId="148" xr:uid="{00000000-0005-0000-0000-00001C000000}"/>
    <cellStyle name="Normal 81" xfId="47" xr:uid="{00000000-0005-0000-0000-00001D000000}"/>
    <cellStyle name="Normal_EUROPE" xfId="48" xr:uid="{00000000-0005-0000-0000-00001E000000}"/>
    <cellStyle name="Normal_HCM-PORT KELANG" xfId="49" xr:uid="{00000000-0005-0000-0000-00001F000000}"/>
    <cellStyle name="Normal_MED" xfId="50" xr:uid="{00000000-0005-0000-0000-000020000000}"/>
    <cellStyle name="Normal_MED (1)" xfId="51" xr:uid="{00000000-0005-0000-0000-000021000000}"/>
    <cellStyle name="Normal_MENU" xfId="53" xr:uid="{00000000-0005-0000-0000-000022000000}"/>
    <cellStyle name="Normal_PERSIAN GULF" xfId="54" xr:uid="{00000000-0005-0000-0000-000023000000}"/>
    <cellStyle name="Normal_PERSIAN GULF 2" xfId="22" xr:uid="{00000000-0005-0000-0000-000024000000}"/>
    <cellStyle name="Normal_Persian Gulf via HKG" xfId="55" xr:uid="{00000000-0005-0000-0000-000025000000}"/>
    <cellStyle name="Normal_Sheet1" xfId="6" xr:uid="{00000000-0005-0000-0000-000026000000}"/>
    <cellStyle name="Normal_SOUTH AFRICA" xfId="13" xr:uid="{00000000-0005-0000-0000-000027000000}"/>
    <cellStyle name="Normal_US WC &amp; Canada" xfId="57" xr:uid="{00000000-0005-0000-0000-000028000000}"/>
    <cellStyle name="normální 2" xfId="59" xr:uid="{00000000-0005-0000-0000-000029000000}"/>
    <cellStyle name="normální 2 2" xfId="56" xr:uid="{00000000-0005-0000-0000-00002A000000}"/>
    <cellStyle name="normální 2 2 2" xfId="60" xr:uid="{00000000-0005-0000-0000-00002B000000}"/>
    <cellStyle name="normální 2 3" xfId="61" xr:uid="{00000000-0005-0000-0000-00002C000000}"/>
    <cellStyle name="normální 2_Xl0001353" xfId="62" xr:uid="{00000000-0005-0000-0000-00002D000000}"/>
    <cellStyle name="normální_04Road" xfId="63" xr:uid="{00000000-0005-0000-0000-00002E000000}"/>
    <cellStyle name="쉼표 [0] 2" xfId="151" xr:uid="{00000000-0005-0000-0000-00002F000000}"/>
    <cellStyle name="쉼표 [0] 3" xfId="152" xr:uid="{00000000-0005-0000-0000-000030000000}"/>
    <cellStyle name="표준 2" xfId="153" xr:uid="{00000000-0005-0000-0000-000031000000}"/>
    <cellStyle name="표준 4" xfId="154" xr:uid="{00000000-0005-0000-0000-000032000000}"/>
    <cellStyle name="표준_LOOP 3 LR-2005(CEX)" xfId="64" xr:uid="{00000000-0005-0000-0000-000033000000}"/>
    <cellStyle name="一般_2008-10-28 Long Term Schedule CTS SVC" xfId="65" xr:uid="{00000000-0005-0000-0000-000034000000}"/>
    <cellStyle name="好" xfId="66" xr:uid="{00000000-0005-0000-0000-000035000000}"/>
    <cellStyle name="好_MED WB ARB 1st Quarter 2013" xfId="67" xr:uid="{00000000-0005-0000-0000-000036000000}"/>
    <cellStyle name="好_MED WB ARB 1st Quarter 2015" xfId="19" xr:uid="{00000000-0005-0000-0000-000037000000}"/>
    <cellStyle name="好_MED WB ARB 1st Quarter 2015v2" xfId="68" xr:uid="{00000000-0005-0000-0000-000038000000}"/>
    <cellStyle name="好_MED WB ARB 2nd Quarter 2014" xfId="7" xr:uid="{00000000-0005-0000-0000-000039000000}"/>
    <cellStyle name="好_MED WB ARB 2nd Quarter 2014V2" xfId="69" xr:uid="{00000000-0005-0000-0000-00003A000000}"/>
    <cellStyle name="好_MED WB ARB 3rd Quarter 2013" xfId="70" xr:uid="{00000000-0005-0000-0000-00003B000000}"/>
    <cellStyle name="好_MED WB ARB 4th Quarter 2013V1" xfId="71" xr:uid="{00000000-0005-0000-0000-00003C000000}"/>
    <cellStyle name="好_NW EUR SVC Westbound RF Arbitraries 2nd Qtr 2014" xfId="72" xr:uid="{00000000-0005-0000-0000-00003D000000}"/>
    <cellStyle name="好_NW EUR SVC Westbound RF Arbitraries 3rd Qtr 2013" xfId="73" xr:uid="{00000000-0005-0000-0000-00003E000000}"/>
    <cellStyle name="好_NW EUR SVC Westbound RF Arbitraries 3rd Qtr 2014" xfId="74" xr:uid="{00000000-0005-0000-0000-00003F000000}"/>
    <cellStyle name="好_NWE 2011 3rd qu WB ARB proposal" xfId="75" xr:uid="{00000000-0005-0000-0000-000040000000}"/>
    <cellStyle name="好_NWE 2011 4thQ WB ARB proposal" xfId="76" xr:uid="{00000000-0005-0000-0000-000041000000}"/>
    <cellStyle name="好_NWE WB ARB 1st Quarter 2013" xfId="77" xr:uid="{00000000-0005-0000-0000-000042000000}"/>
    <cellStyle name="好_NWE WB ARB 1st Quarter 2013V2" xfId="78" xr:uid="{00000000-0005-0000-0000-000043000000}"/>
    <cellStyle name="好_NWE WB ARB 1st Quarter 2014" xfId="14" xr:uid="{00000000-0005-0000-0000-000044000000}"/>
    <cellStyle name="好_NWE WB ARB 2nd Quarter 2012 proposals" xfId="79" xr:uid="{00000000-0005-0000-0000-000045000000}"/>
    <cellStyle name="好_NWE WB ARB 2nd Quarter 2013" xfId="58" xr:uid="{00000000-0005-0000-0000-000046000000}"/>
    <cellStyle name="好_NWE WB ARB 2nd Quarter 2013 V1" xfId="81" xr:uid="{00000000-0005-0000-0000-000047000000}"/>
    <cellStyle name="好_NWE WB ARB 2nd Quarter 2013 V4" xfId="82" xr:uid="{00000000-0005-0000-0000-000048000000}"/>
    <cellStyle name="好_NWE WB ARB 2nd Quarter 2014(20140529-20140630)" xfId="83" xr:uid="{00000000-0005-0000-0000-000049000000}"/>
    <cellStyle name="好_NWE WB ARB 2nd Quarter 2014v2" xfId="84" xr:uid="{00000000-0005-0000-0000-00004A000000}"/>
    <cellStyle name="好_NWE WB ARB 2nd Quarter 2014v3 (1)" xfId="85" xr:uid="{00000000-0005-0000-0000-00004B000000}"/>
    <cellStyle name="好_NWE WB ARB 3rd Quarter 2012" xfId="86" xr:uid="{00000000-0005-0000-0000-00004C000000}"/>
    <cellStyle name="好_NWE WB ARB 3rd Quarter 2013" xfId="87" xr:uid="{00000000-0005-0000-0000-00004D000000}"/>
    <cellStyle name="好_NWE WB ARB 3rd Quarter 2014" xfId="88" xr:uid="{00000000-0005-0000-0000-00004E000000}"/>
    <cellStyle name="好_NWE WB ARB 4th Quarter 2012" xfId="89" xr:uid="{00000000-0005-0000-0000-00004F000000}"/>
    <cellStyle name="好_NWE WB ARB 4th Quarter 2012 update" xfId="90" xr:uid="{00000000-0005-0000-0000-000050000000}"/>
    <cellStyle name="好_NWE WB ARB 4th Quarter 2013" xfId="91" xr:uid="{00000000-0005-0000-0000-000051000000}"/>
    <cellStyle name="好_NWE WB ARB 4th Quarter 2014" xfId="92" xr:uid="{00000000-0005-0000-0000-000052000000}"/>
    <cellStyle name="好_NWE WB ARB NOV 25-DEC 31 2011" xfId="17" xr:uid="{00000000-0005-0000-0000-000053000000}"/>
    <cellStyle name="好_NWE WB ARB Q1 2012" xfId="4" xr:uid="{00000000-0005-0000-0000-000054000000}"/>
    <cellStyle name="好_REVISED NWE WB ARB 3rd Quarter 2013" xfId="93" xr:uid="{00000000-0005-0000-0000-000055000000}"/>
    <cellStyle name="好_UPDATED NWE WB ARB 1st Quarter 2013" xfId="21" xr:uid="{00000000-0005-0000-0000-000056000000}"/>
    <cellStyle name="差" xfId="94" xr:uid="{00000000-0005-0000-0000-000057000000}"/>
    <cellStyle name="差_MED WB ARB 1st Quarter 2013" xfId="95" xr:uid="{00000000-0005-0000-0000-000058000000}"/>
    <cellStyle name="差_MED WB ARB 1st Quarter 2015" xfId="96" xr:uid="{00000000-0005-0000-0000-000059000000}"/>
    <cellStyle name="差_MED WB ARB 1st Quarter 2015v2" xfId="97" xr:uid="{00000000-0005-0000-0000-00005A000000}"/>
    <cellStyle name="差_MED WB ARB 2nd Quarter 2014" xfId="99" xr:uid="{00000000-0005-0000-0000-00005B000000}"/>
    <cellStyle name="差_MED WB ARB 2nd Quarter 2014V2" xfId="98" xr:uid="{00000000-0005-0000-0000-00005C000000}"/>
    <cellStyle name="差_MED WB ARB 3rd Quarter 2013" xfId="100" xr:uid="{00000000-0005-0000-0000-00005D000000}"/>
    <cellStyle name="差_MED WB ARB 4th Quarter 2013V1" xfId="101" xr:uid="{00000000-0005-0000-0000-00005E000000}"/>
    <cellStyle name="差_NW EUR SVC Westbound RF Arbitraries 2nd Qtr 2014" xfId="102" xr:uid="{00000000-0005-0000-0000-00005F000000}"/>
    <cellStyle name="差_NW EUR SVC Westbound RF Arbitraries 3rd Qtr 2013" xfId="16" xr:uid="{00000000-0005-0000-0000-000060000000}"/>
    <cellStyle name="差_NW EUR SVC Westbound RF Arbitraries 3rd Qtr 2014" xfId="103" xr:uid="{00000000-0005-0000-0000-000061000000}"/>
    <cellStyle name="差_NWE 2011 3rd qu WB ARB proposal" xfId="105" xr:uid="{00000000-0005-0000-0000-000062000000}"/>
    <cellStyle name="差_NWE 2011 4thQ WB ARB proposal" xfId="106" xr:uid="{00000000-0005-0000-0000-000063000000}"/>
    <cellStyle name="差_NWE WB ARB 1st Quarter 2013" xfId="107" xr:uid="{00000000-0005-0000-0000-000064000000}"/>
    <cellStyle name="差_NWE WB ARB 1st Quarter 2013V2" xfId="15" xr:uid="{00000000-0005-0000-0000-000065000000}"/>
    <cellStyle name="差_NWE WB ARB 1st Quarter 2014" xfId="108" xr:uid="{00000000-0005-0000-0000-000066000000}"/>
    <cellStyle name="差_NWE WB ARB 2nd Quarter 2012 proposals" xfId="109" xr:uid="{00000000-0005-0000-0000-000067000000}"/>
    <cellStyle name="差_NWE WB ARB 2nd Quarter 2013" xfId="110" xr:uid="{00000000-0005-0000-0000-000068000000}"/>
    <cellStyle name="差_NWE WB ARB 2nd Quarter 2013 V1" xfId="111" xr:uid="{00000000-0005-0000-0000-000069000000}"/>
    <cellStyle name="差_NWE WB ARB 2nd Quarter 2013 V4" xfId="80" xr:uid="{00000000-0005-0000-0000-00006A000000}"/>
    <cellStyle name="差_NWE WB ARB 2nd Quarter 2014(20140529-20140630)" xfId="112" xr:uid="{00000000-0005-0000-0000-00006B000000}"/>
    <cellStyle name="差_NWE WB ARB 2nd Quarter 2014v2" xfId="23" xr:uid="{00000000-0005-0000-0000-00006C000000}"/>
    <cellStyle name="差_NWE WB ARB 2nd Quarter 2014v3 (1)" xfId="113" xr:uid="{00000000-0005-0000-0000-00006D000000}"/>
    <cellStyle name="差_NWE WB ARB 3rd Quarter 2012" xfId="115" xr:uid="{00000000-0005-0000-0000-00006E000000}"/>
    <cellStyle name="差_NWE WB ARB 3rd Quarter 2013" xfId="104" xr:uid="{00000000-0005-0000-0000-00006F000000}"/>
    <cellStyle name="差_NWE WB ARB 3rd Quarter 2014" xfId="116" xr:uid="{00000000-0005-0000-0000-000070000000}"/>
    <cellStyle name="差_NWE WB ARB 4th Quarter 2012" xfId="117" xr:uid="{00000000-0005-0000-0000-000071000000}"/>
    <cellStyle name="差_NWE WB ARB 4th Quarter 2012 update" xfId="118" xr:uid="{00000000-0005-0000-0000-000072000000}"/>
    <cellStyle name="差_NWE WB ARB 4th Quarter 2013" xfId="119" xr:uid="{00000000-0005-0000-0000-000073000000}"/>
    <cellStyle name="差_NWE WB ARB 4th Quarter 2014" xfId="120" xr:uid="{00000000-0005-0000-0000-000074000000}"/>
    <cellStyle name="差_NWE WB ARB NOV 25-DEC 31 2011" xfId="121" xr:uid="{00000000-0005-0000-0000-000075000000}"/>
    <cellStyle name="差_NWE WB ARB Q1 2012" xfId="122" xr:uid="{00000000-0005-0000-0000-000076000000}"/>
    <cellStyle name="差_REVISED NWE WB ARB 3rd Quarter 2013" xfId="123" xr:uid="{00000000-0005-0000-0000-000077000000}"/>
    <cellStyle name="差_UPDATED NWE WB ARB 1st Quarter 2013" xfId="124" xr:uid="{00000000-0005-0000-0000-000078000000}"/>
    <cellStyle name="常规 2" xfId="8" xr:uid="{00000000-0005-0000-0000-000079000000}"/>
    <cellStyle name="常规 2 2" xfId="20" xr:uid="{00000000-0005-0000-0000-00007A000000}"/>
    <cellStyle name="常规 2 2 2" xfId="125" xr:uid="{00000000-0005-0000-0000-00007B000000}"/>
    <cellStyle name="常规 2 3" xfId="12" xr:uid="{00000000-0005-0000-0000-00007C000000}"/>
    <cellStyle name="常规 2_Xl0001226" xfId="126" xr:uid="{00000000-0005-0000-0000-00007D000000}"/>
    <cellStyle name="常规 21" xfId="155" xr:uid="{00000000-0005-0000-0000-00007E000000}"/>
    <cellStyle name="常规 21 2" xfId="156" xr:uid="{00000000-0005-0000-0000-00007F000000}"/>
    <cellStyle name="常规 21 2 2 2" xfId="127" xr:uid="{00000000-0005-0000-0000-000080000000}"/>
    <cellStyle name="常规 3" xfId="128" xr:uid="{00000000-0005-0000-0000-000081000000}"/>
    <cellStyle name="常规 3 13" xfId="129" xr:uid="{00000000-0005-0000-0000-000082000000}"/>
    <cellStyle name="常规 3 2" xfId="52" xr:uid="{00000000-0005-0000-0000-000083000000}"/>
    <cellStyle name="常规 3 2 2 2" xfId="1" xr:uid="{00000000-0005-0000-0000-000084000000}"/>
    <cellStyle name="常规 3 3" xfId="157" xr:uid="{00000000-0005-0000-0000-000085000000}"/>
    <cellStyle name="常规 4" xfId="130" xr:uid="{00000000-0005-0000-0000-000086000000}"/>
    <cellStyle name="常规_AEN LTS(20071031) " xfId="131" xr:uid="{00000000-0005-0000-0000-000087000000}"/>
    <cellStyle name="强调文字颜色 1" xfId="132" xr:uid="{00000000-0005-0000-0000-000088000000}"/>
    <cellStyle name="强调文字颜色 2" xfId="3" xr:uid="{00000000-0005-0000-0000-000089000000}"/>
    <cellStyle name="强调文字颜色 3" xfId="133" xr:uid="{00000000-0005-0000-0000-00008A000000}"/>
    <cellStyle name="强调文字颜色 4" xfId="134" xr:uid="{00000000-0005-0000-0000-00008B000000}"/>
    <cellStyle name="强调文字颜色 5" xfId="135" xr:uid="{00000000-0005-0000-0000-00008C000000}"/>
    <cellStyle name="强调文字颜色 6" xfId="136" xr:uid="{00000000-0005-0000-0000-00008D000000}"/>
    <cellStyle name="标题" xfId="137" xr:uid="{00000000-0005-0000-0000-00008E000000}"/>
    <cellStyle name="标题 1" xfId="138" xr:uid="{00000000-0005-0000-0000-00008F000000}"/>
    <cellStyle name="标题 2" xfId="139" xr:uid="{00000000-0005-0000-0000-000090000000}"/>
    <cellStyle name="标题 3" xfId="140" xr:uid="{00000000-0005-0000-0000-000091000000}"/>
    <cellStyle name="标题 4" xfId="39" xr:uid="{00000000-0005-0000-0000-000092000000}"/>
    <cellStyle name="标题_MED WB ARB 1st Quarter 2013" xfId="141" xr:uid="{00000000-0005-0000-0000-000093000000}"/>
    <cellStyle name="检查单元格" xfId="142" xr:uid="{00000000-0005-0000-0000-000094000000}"/>
    <cellStyle name="汇总" xfId="42" xr:uid="{00000000-0005-0000-0000-000095000000}"/>
    <cellStyle name="注释" xfId="143" xr:uid="{00000000-0005-0000-0000-000096000000}"/>
    <cellStyle name="解释性文本" xfId="114" xr:uid="{00000000-0005-0000-0000-000097000000}"/>
    <cellStyle name="警告文本" xfId="144" xr:uid="{00000000-0005-0000-0000-000098000000}"/>
    <cellStyle name="计算" xfId="10" xr:uid="{00000000-0005-0000-0000-000099000000}"/>
    <cellStyle name="输入" xfId="145" xr:uid="{00000000-0005-0000-0000-00009A000000}"/>
    <cellStyle name="输出" xfId="146" xr:uid="{00000000-0005-0000-0000-00009B000000}"/>
    <cellStyle name="适中" xfId="9" xr:uid="{00000000-0005-0000-0000-00009C000000}"/>
    <cellStyle name="链接单元格" xfId="147" xr:uid="{00000000-0005-0000-0000-00009D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47625</xdr:colOff>
      <xdr:row>2</xdr:row>
      <xdr:rowOff>47625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9525"/>
          <a:ext cx="1200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790575</xdr:colOff>
      <xdr:row>1</xdr:row>
      <xdr:rowOff>161925</xdr:rowOff>
    </xdr:to>
    <xdr:pic>
      <xdr:nvPicPr>
        <xdr:cNvPr id="1426447" name="Picture 1243">
          <a:extLst>
            <a:ext uri="{FF2B5EF4-FFF2-40B4-BE49-F238E27FC236}">
              <a16:creationId xmlns:a16="http://schemas.microsoft.com/office/drawing/2014/main" id="{00000000-0008-0000-0C00-00000FC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47625"/>
          <a:ext cx="752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0</xdr:rowOff>
    </xdr:to>
    <xdr:pic>
      <xdr:nvPicPr>
        <xdr:cNvPr id="1427471" name="Picture 1243">
          <a:extLst>
            <a:ext uri="{FF2B5EF4-FFF2-40B4-BE49-F238E27FC236}">
              <a16:creationId xmlns:a16="http://schemas.microsoft.com/office/drawing/2014/main" id="{00000000-0008-0000-0D00-00000FC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8582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1702174</xdr:colOff>
      <xdr:row>32</xdr:row>
      <xdr:rowOff>57150</xdr:rowOff>
    </xdr:to>
    <xdr:pic>
      <xdr:nvPicPr>
        <xdr:cNvPr id="1428495" name="Picture 1243">
          <a:extLst>
            <a:ext uri="{FF2B5EF4-FFF2-40B4-BE49-F238E27FC236}">
              <a16:creationId xmlns:a16="http://schemas.microsoft.com/office/drawing/2014/main" id="{00000000-0008-0000-0E00-00000FC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7150"/>
          <a:ext cx="17081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1076325</xdr:colOff>
      <xdr:row>2</xdr:row>
      <xdr:rowOff>57150</xdr:rowOff>
    </xdr:to>
    <xdr:pic>
      <xdr:nvPicPr>
        <xdr:cNvPr id="1431567" name="Picture 1243">
          <a:extLst>
            <a:ext uri="{FF2B5EF4-FFF2-40B4-BE49-F238E27FC236}">
              <a16:creationId xmlns:a16="http://schemas.microsoft.com/office/drawing/2014/main" id="{00000000-0008-0000-1400-00000FD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0"/>
          <a:ext cx="981075" cy="69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1190625</xdr:colOff>
      <xdr:row>2</xdr:row>
      <xdr:rowOff>171450</xdr:rowOff>
    </xdr:to>
    <xdr:pic>
      <xdr:nvPicPr>
        <xdr:cNvPr id="1434639" name="Picture 1243">
          <a:extLst>
            <a:ext uri="{FF2B5EF4-FFF2-40B4-BE49-F238E27FC236}">
              <a16:creationId xmlns:a16="http://schemas.microsoft.com/office/drawing/2014/main" id="{00000000-0008-0000-1500-00000FE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66675"/>
          <a:ext cx="1038225" cy="73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990600</xdr:colOff>
      <xdr:row>3</xdr:row>
      <xdr:rowOff>38100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47625"/>
          <a:ext cx="962025" cy="743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923925</xdr:colOff>
      <xdr:row>2</xdr:row>
      <xdr:rowOff>57150</xdr:rowOff>
    </xdr:to>
    <xdr:pic>
      <xdr:nvPicPr>
        <xdr:cNvPr id="1421327" name="Picture 1243">
          <a:extLst>
            <a:ext uri="{FF2B5EF4-FFF2-40B4-BE49-F238E27FC236}">
              <a16:creationId xmlns:a16="http://schemas.microsoft.com/office/drawing/2014/main" id="{00000000-0008-0000-0700-00000FB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050"/>
          <a:ext cx="923925" cy="6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3375" name="Picture 1243">
          <a:extLst>
            <a:ext uri="{FF2B5EF4-FFF2-40B4-BE49-F238E27FC236}">
              <a16:creationId xmlns:a16="http://schemas.microsoft.com/office/drawing/2014/main" id="{00000000-0008-0000-0800-00000FB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1314450</xdr:colOff>
      <xdr:row>2</xdr:row>
      <xdr:rowOff>152400</xdr:rowOff>
    </xdr:to>
    <xdr:pic>
      <xdr:nvPicPr>
        <xdr:cNvPr id="1420303" name="Picture 1243">
          <a:extLst>
            <a:ext uri="{FF2B5EF4-FFF2-40B4-BE49-F238E27FC236}">
              <a16:creationId xmlns:a16="http://schemas.microsoft.com/office/drawing/2014/main" id="{00000000-0008-0000-0600-00000FA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8100"/>
          <a:ext cx="1314450" cy="748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370570" name="Picture 1243">
          <a:extLst>
            <a:ext uri="{FF2B5EF4-FFF2-40B4-BE49-F238E27FC236}">
              <a16:creationId xmlns:a16="http://schemas.microsoft.com/office/drawing/2014/main" id="{00000000-0008-0000-0900-0000CAE9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7" Type="http://schemas.openxmlformats.org/officeDocument/2006/relationships/comments" Target="../comments6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vmlDrawing" Target="../drawings/vmlDrawing6.vm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drawing" Target="../drawings/drawing10.xml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13" Type="http://schemas.openxmlformats.org/officeDocument/2006/relationships/comments" Target="../comments8.xml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12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45.bin"/><Relationship Id="rId9" Type="http://schemas.openxmlformats.org/officeDocument/2006/relationships/printerSettings" Target="../printerSettings/printerSettings5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13" Type="http://schemas.openxmlformats.org/officeDocument/2006/relationships/comments" Target="../comments13.xml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12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drawing" Target="../drawings/drawing16.xml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comments" Target="../comments14.xml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12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drawing" Target="../drawings/drawing17.xml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showGridLines="0" topLeftCell="A37" zoomScale="85" zoomScaleNormal="85" workbookViewId="0">
      <selection activeCell="C48" sqref="C48"/>
    </sheetView>
  </sheetViews>
  <sheetFormatPr defaultColWidth="9" defaultRowHeight="12.75"/>
  <cols>
    <col min="1" max="1" width="16" style="406" customWidth="1"/>
    <col min="2" max="2" width="22.375" style="407" customWidth="1"/>
    <col min="3" max="3" width="96" style="407" customWidth="1"/>
    <col min="4" max="4" width="20.875" style="407" customWidth="1"/>
    <col min="5" max="5" width="11.875" style="407" customWidth="1"/>
    <col min="6" max="6" width="9" style="406"/>
    <col min="7" max="8" width="9" style="407"/>
    <col min="9" max="9" width="24.125" style="407" customWidth="1"/>
    <col min="10" max="10" width="9" style="407" customWidth="1"/>
    <col min="11" max="16384" width="9" style="407"/>
  </cols>
  <sheetData>
    <row r="1" spans="1:11" s="401" customFormat="1" ht="15" customHeight="1">
      <c r="A1" s="963" t="s">
        <v>0</v>
      </c>
      <c r="B1" s="963"/>
      <c r="C1" s="963"/>
      <c r="D1" s="963"/>
      <c r="I1" s="469"/>
    </row>
    <row r="2" spans="1:11" s="401" customFormat="1" ht="48.75" customHeight="1">
      <c r="A2" s="963"/>
      <c r="B2" s="963"/>
      <c r="C2" s="963"/>
      <c r="D2" s="963"/>
      <c r="E2" s="408"/>
      <c r="F2" s="408"/>
      <c r="G2" s="408"/>
      <c r="H2" s="408"/>
      <c r="I2" s="408"/>
      <c r="J2" s="408"/>
      <c r="K2" s="408"/>
    </row>
    <row r="3" spans="1:11" s="402" customFormat="1" ht="26.25">
      <c r="A3" s="967"/>
      <c r="B3" s="967"/>
      <c r="C3" s="967"/>
      <c r="D3" s="967"/>
      <c r="E3" s="967"/>
      <c r="F3" s="967"/>
      <c r="G3" s="967"/>
      <c r="H3" s="967"/>
      <c r="I3" s="967"/>
      <c r="J3" s="967"/>
      <c r="K3" s="967"/>
    </row>
    <row r="4" spans="1:11" s="402" customFormat="1" ht="26.2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402" customFormat="1" ht="26.25">
      <c r="A5" s="410" t="s">
        <v>1</v>
      </c>
      <c r="B5" s="411" t="s">
        <v>2</v>
      </c>
      <c r="C5" s="410" t="s">
        <v>3</v>
      </c>
      <c r="D5" s="411" t="s">
        <v>4</v>
      </c>
      <c r="E5" s="412"/>
      <c r="F5" s="968"/>
      <c r="G5" s="968"/>
      <c r="H5" s="968"/>
      <c r="I5" s="409"/>
      <c r="J5" s="409"/>
      <c r="K5" s="409"/>
    </row>
    <row r="6" spans="1:11" s="402" customFormat="1" ht="16.5" customHeight="1">
      <c r="A6" s="964" t="s">
        <v>5</v>
      </c>
      <c r="B6" s="413"/>
      <c r="C6" s="414"/>
      <c r="D6" s="413"/>
      <c r="E6" s="409"/>
      <c r="F6" s="409"/>
      <c r="G6" s="409"/>
      <c r="H6" s="409"/>
      <c r="I6" s="409"/>
      <c r="J6" s="409"/>
      <c r="K6" s="409"/>
    </row>
    <row r="7" spans="1:11" s="402" customFormat="1" ht="26.25">
      <c r="A7" s="965"/>
      <c r="B7" s="420" t="s">
        <v>6</v>
      </c>
      <c r="C7" s="425" t="s">
        <v>7</v>
      </c>
      <c r="D7" s="415" t="s">
        <v>8</v>
      </c>
      <c r="E7" s="416" t="s">
        <v>9</v>
      </c>
      <c r="F7" s="409"/>
      <c r="G7" s="409"/>
      <c r="H7" s="409"/>
      <c r="I7" s="409"/>
      <c r="J7" s="409"/>
      <c r="K7" s="409"/>
    </row>
    <row r="8" spans="1:11" s="402" customFormat="1" ht="26.25">
      <c r="A8" s="965"/>
      <c r="B8" s="415" t="s">
        <v>10</v>
      </c>
      <c r="C8" s="417" t="s">
        <v>11</v>
      </c>
      <c r="D8" s="415" t="s">
        <v>12</v>
      </c>
      <c r="E8" s="416" t="s">
        <v>13</v>
      </c>
      <c r="F8" s="409"/>
      <c r="G8" s="409"/>
      <c r="H8" s="409"/>
      <c r="I8" s="409"/>
      <c r="J8" s="409"/>
      <c r="K8" s="409"/>
    </row>
    <row r="9" spans="1:11" s="402" customFormat="1" ht="26.25">
      <c r="A9" s="965"/>
      <c r="B9" s="415" t="s">
        <v>14</v>
      </c>
      <c r="C9" s="417" t="s">
        <v>15</v>
      </c>
      <c r="D9" s="415" t="s">
        <v>16</v>
      </c>
      <c r="E9" s="409"/>
      <c r="F9" s="409"/>
      <c r="G9" s="409"/>
      <c r="H9" s="409"/>
      <c r="I9" s="409"/>
      <c r="J9" s="409"/>
      <c r="K9" s="409"/>
    </row>
    <row r="10" spans="1:11" s="402" customFormat="1" ht="26.25">
      <c r="A10" s="965"/>
      <c r="B10" s="415" t="s">
        <v>14</v>
      </c>
      <c r="C10" s="417" t="s">
        <v>17</v>
      </c>
      <c r="D10" s="415" t="s">
        <v>18</v>
      </c>
      <c r="E10" s="416" t="s">
        <v>19</v>
      </c>
      <c r="F10" s="409"/>
      <c r="G10" s="409"/>
      <c r="H10" s="409"/>
      <c r="I10" s="409"/>
      <c r="J10" s="409"/>
      <c r="K10" s="409"/>
    </row>
    <row r="11" spans="1:11" s="402" customFormat="1" ht="26.25">
      <c r="A11" s="965"/>
      <c r="B11" s="415" t="s">
        <v>20</v>
      </c>
      <c r="C11" s="417" t="s">
        <v>21</v>
      </c>
      <c r="D11" s="415" t="s">
        <v>22</v>
      </c>
      <c r="E11" s="416"/>
      <c r="F11" s="409"/>
      <c r="G11" s="409"/>
      <c r="H11" s="409"/>
      <c r="I11" s="409"/>
      <c r="J11" s="409"/>
      <c r="K11" s="409"/>
    </row>
    <row r="12" spans="1:11" s="402" customFormat="1" ht="26.25">
      <c r="A12" s="965"/>
      <c r="B12" s="415" t="s">
        <v>23</v>
      </c>
      <c r="C12" s="417" t="s">
        <v>24</v>
      </c>
      <c r="D12" s="415" t="s">
        <v>25</v>
      </c>
      <c r="E12" s="409"/>
      <c r="F12" s="409"/>
      <c r="G12" s="409"/>
      <c r="H12" s="409"/>
      <c r="I12" s="409"/>
      <c r="J12" s="409"/>
      <c r="K12" s="409"/>
    </row>
    <row r="13" spans="1:11" s="402" customFormat="1" ht="26.25">
      <c r="A13" s="965"/>
      <c r="B13" s="415" t="s">
        <v>14</v>
      </c>
      <c r="C13" s="417" t="s">
        <v>26</v>
      </c>
      <c r="D13" s="415" t="s">
        <v>27</v>
      </c>
      <c r="E13" s="418"/>
      <c r="F13" s="419"/>
      <c r="G13" s="419"/>
      <c r="H13" s="409"/>
      <c r="I13" s="409"/>
      <c r="J13" s="409"/>
      <c r="K13" s="409"/>
    </row>
    <row r="14" spans="1:11" s="402" customFormat="1" ht="26.25">
      <c r="A14" s="965"/>
      <c r="B14" s="420" t="s">
        <v>28</v>
      </c>
      <c r="C14" s="417" t="s">
        <v>29</v>
      </c>
      <c r="D14" s="415" t="s">
        <v>30</v>
      </c>
      <c r="E14" s="421"/>
      <c r="F14" s="409"/>
      <c r="G14" s="409"/>
      <c r="H14" s="409"/>
      <c r="I14" s="409"/>
      <c r="J14" s="409"/>
      <c r="K14" s="409"/>
    </row>
    <row r="15" spans="1:11" s="402" customFormat="1" ht="26.25">
      <c r="A15" s="965"/>
      <c r="B15" s="420" t="s">
        <v>31</v>
      </c>
      <c r="C15" s="417" t="s">
        <v>32</v>
      </c>
      <c r="D15" s="415" t="s">
        <v>8</v>
      </c>
      <c r="E15" s="416" t="s">
        <v>33</v>
      </c>
      <c r="F15" s="409"/>
      <c r="G15" s="409"/>
      <c r="H15" s="409"/>
      <c r="I15" s="409"/>
      <c r="J15" s="409"/>
      <c r="K15" s="409"/>
    </row>
    <row r="16" spans="1:11" s="402" customFormat="1" ht="26.25">
      <c r="A16" s="965"/>
      <c r="B16" s="415" t="s">
        <v>10</v>
      </c>
      <c r="C16" s="417" t="s">
        <v>34</v>
      </c>
      <c r="D16" s="415" t="s">
        <v>35</v>
      </c>
      <c r="E16" s="409"/>
      <c r="F16" s="409"/>
      <c r="G16" s="409"/>
      <c r="H16" s="409"/>
      <c r="I16" s="409"/>
      <c r="J16" s="409"/>
      <c r="K16" s="409"/>
    </row>
    <row r="17" spans="1:11" s="402" customFormat="1" ht="27" customHeight="1">
      <c r="A17" s="965"/>
      <c r="B17" s="415" t="s">
        <v>36</v>
      </c>
      <c r="C17" s="417" t="s">
        <v>37</v>
      </c>
      <c r="D17" s="420" t="s">
        <v>38</v>
      </c>
      <c r="E17" s="409"/>
      <c r="F17" s="409"/>
      <c r="G17" s="409"/>
      <c r="H17" s="409"/>
      <c r="I17" s="409"/>
      <c r="J17" s="409"/>
      <c r="K17" s="409"/>
    </row>
    <row r="18" spans="1:11" s="402" customFormat="1" ht="27" customHeight="1">
      <c r="A18" s="965"/>
      <c r="B18" s="415" t="s">
        <v>10</v>
      </c>
      <c r="C18" s="417" t="s">
        <v>32</v>
      </c>
      <c r="D18" s="415" t="s">
        <v>39</v>
      </c>
      <c r="E18" s="416" t="s">
        <v>40</v>
      </c>
      <c r="F18" s="409"/>
      <c r="G18" s="409"/>
      <c r="H18" s="409"/>
      <c r="I18" s="409"/>
      <c r="J18" s="409"/>
      <c r="K18" s="409"/>
    </row>
    <row r="19" spans="1:11" s="402" customFormat="1" ht="15.75" customHeight="1">
      <c r="A19" s="966"/>
      <c r="B19" s="423"/>
      <c r="C19" s="428"/>
      <c r="D19" s="423"/>
      <c r="E19" s="416"/>
      <c r="F19" s="409"/>
      <c r="G19" s="409"/>
      <c r="H19" s="409"/>
      <c r="I19" s="409"/>
      <c r="J19" s="409"/>
      <c r="K19" s="409"/>
    </row>
    <row r="20" spans="1:11" s="402" customFormat="1" ht="26.25">
      <c r="A20" s="964" t="s">
        <v>41</v>
      </c>
      <c r="B20" s="420" t="s">
        <v>28</v>
      </c>
      <c r="C20" s="425" t="s">
        <v>41</v>
      </c>
      <c r="D20" s="426" t="s">
        <v>30</v>
      </c>
      <c r="E20" s="409"/>
      <c r="F20" s="409"/>
      <c r="G20" s="409"/>
      <c r="H20" s="409"/>
      <c r="I20" s="409"/>
      <c r="J20" s="409"/>
      <c r="K20" s="409"/>
    </row>
    <row r="21" spans="1:11" s="402" customFormat="1" ht="26.25">
      <c r="A21" s="965"/>
      <c r="B21" s="420" t="s">
        <v>42</v>
      </c>
      <c r="C21" s="425" t="s">
        <v>43</v>
      </c>
      <c r="D21" s="890" t="s">
        <v>18</v>
      </c>
      <c r="E21" s="409"/>
      <c r="F21" s="409"/>
      <c r="G21" s="409"/>
      <c r="H21" s="409"/>
      <c r="I21" s="409"/>
      <c r="J21" s="409"/>
      <c r="K21" s="409"/>
    </row>
    <row r="22" spans="1:11" s="402" customFormat="1" ht="29.25" customHeight="1">
      <c r="A22" s="965"/>
      <c r="B22" s="415" t="s">
        <v>31</v>
      </c>
      <c r="C22" s="417" t="s">
        <v>43</v>
      </c>
      <c r="D22" s="415" t="s">
        <v>12</v>
      </c>
      <c r="E22" s="409"/>
      <c r="F22" s="409"/>
      <c r="G22" s="409"/>
      <c r="H22" s="409"/>
      <c r="I22" s="409"/>
      <c r="J22" s="409"/>
      <c r="K22" s="409"/>
    </row>
    <row r="23" spans="1:11" s="402" customFormat="1" ht="26.25">
      <c r="A23" s="965"/>
      <c r="B23" s="415" t="s">
        <v>14</v>
      </c>
      <c r="C23" s="427" t="s">
        <v>43</v>
      </c>
      <c r="D23" s="415" t="s">
        <v>16</v>
      </c>
      <c r="E23" s="409"/>
      <c r="F23" s="409"/>
      <c r="G23" s="409"/>
      <c r="H23" s="409"/>
      <c r="I23" s="409"/>
      <c r="J23" s="409"/>
      <c r="K23" s="409"/>
    </row>
    <row r="24" spans="1:11" s="402" customFormat="1" ht="26.25">
      <c r="A24" s="965"/>
      <c r="B24" s="415" t="s">
        <v>44</v>
      </c>
      <c r="C24" s="417" t="s">
        <v>43</v>
      </c>
      <c r="D24" s="415" t="s">
        <v>45</v>
      </c>
      <c r="E24" s="409"/>
      <c r="F24" s="409"/>
      <c r="G24" s="409"/>
      <c r="H24" s="409"/>
      <c r="I24" s="409"/>
      <c r="J24" s="409"/>
      <c r="K24" s="409"/>
    </row>
    <row r="25" spans="1:11" s="402" customFormat="1" ht="26.25">
      <c r="A25" s="965"/>
      <c r="B25" s="415" t="s">
        <v>10</v>
      </c>
      <c r="C25" s="427" t="s">
        <v>41</v>
      </c>
      <c r="D25" s="415" t="s">
        <v>35</v>
      </c>
      <c r="E25" s="409"/>
      <c r="F25" s="409"/>
      <c r="G25" s="409"/>
      <c r="H25" s="409"/>
      <c r="I25" s="409"/>
      <c r="J25" s="409"/>
      <c r="K25" s="409"/>
    </row>
    <row r="26" spans="1:11" s="402" customFormat="1" ht="26.25">
      <c r="A26" s="965"/>
      <c r="B26" s="415" t="s">
        <v>6</v>
      </c>
      <c r="C26" s="427" t="s">
        <v>41</v>
      </c>
      <c r="D26" s="415" t="s">
        <v>46</v>
      </c>
      <c r="E26" s="409"/>
      <c r="F26" s="409"/>
      <c r="G26" s="409"/>
      <c r="H26" s="409"/>
      <c r="I26" s="409"/>
      <c r="J26" s="409"/>
      <c r="K26" s="409"/>
    </row>
    <row r="27" spans="1:11" s="402" customFormat="1" ht="18" customHeight="1">
      <c r="A27" s="966"/>
      <c r="B27" s="423"/>
      <c r="C27" s="424"/>
      <c r="D27" s="423"/>
      <c r="E27" s="409"/>
      <c r="F27" s="409"/>
      <c r="G27" s="409"/>
      <c r="H27" s="409"/>
      <c r="I27" s="409"/>
      <c r="J27" s="409"/>
      <c r="K27" s="409"/>
    </row>
    <row r="28" spans="1:11" s="402" customFormat="1" ht="40.5" customHeight="1">
      <c r="A28" s="422" t="s">
        <v>47</v>
      </c>
      <c r="B28" s="423" t="s">
        <v>48</v>
      </c>
      <c r="C28" s="425" t="s">
        <v>49</v>
      </c>
      <c r="D28" s="423" t="s">
        <v>45</v>
      </c>
      <c r="E28" s="409"/>
      <c r="F28" s="409"/>
      <c r="G28" s="409"/>
      <c r="H28" s="409"/>
      <c r="I28" s="409"/>
      <c r="J28" s="409"/>
      <c r="K28" s="409"/>
    </row>
    <row r="29" spans="1:11" s="402" customFormat="1" ht="45.75" customHeight="1">
      <c r="A29" s="422" t="s">
        <v>50</v>
      </c>
      <c r="B29" s="415" t="s">
        <v>10</v>
      </c>
      <c r="C29" s="431" t="s">
        <v>51</v>
      </c>
      <c r="D29" s="423" t="s">
        <v>46</v>
      </c>
      <c r="E29" s="416" t="s">
        <v>52</v>
      </c>
      <c r="F29" s="409"/>
      <c r="G29" s="409"/>
      <c r="H29" s="409"/>
      <c r="I29" s="409"/>
      <c r="J29" s="409"/>
      <c r="K29" s="409"/>
    </row>
    <row r="30" spans="1:11" s="402" customFormat="1" ht="45.75" customHeight="1">
      <c r="A30" s="964" t="s">
        <v>53</v>
      </c>
      <c r="B30" s="413" t="s">
        <v>20</v>
      </c>
      <c r="C30" s="425" t="s">
        <v>54</v>
      </c>
      <c r="D30" s="426" t="s">
        <v>30</v>
      </c>
      <c r="E30" s="409"/>
      <c r="F30" s="409"/>
      <c r="G30" s="409"/>
      <c r="H30" s="409"/>
      <c r="I30" s="409"/>
      <c r="J30" s="409"/>
      <c r="K30" s="409"/>
    </row>
    <row r="31" spans="1:11" s="402" customFormat="1" ht="20.25" customHeight="1">
      <c r="A31" s="965"/>
      <c r="B31" s="415" t="s">
        <v>14</v>
      </c>
      <c r="C31" s="427" t="s">
        <v>54</v>
      </c>
      <c r="D31" s="415" t="s">
        <v>16</v>
      </c>
      <c r="E31" s="409"/>
      <c r="F31" s="409"/>
      <c r="G31" s="409"/>
      <c r="H31" s="409"/>
      <c r="I31" s="409"/>
      <c r="J31" s="409"/>
      <c r="K31" s="409"/>
    </row>
    <row r="32" spans="1:11" s="402" customFormat="1" ht="41.25" customHeight="1">
      <c r="A32" s="966"/>
      <c r="B32" s="423" t="s">
        <v>14</v>
      </c>
      <c r="C32" s="425" t="s">
        <v>55</v>
      </c>
      <c r="D32" s="423" t="s">
        <v>27</v>
      </c>
      <c r="E32" s="409"/>
      <c r="F32" s="409"/>
      <c r="G32" s="409"/>
      <c r="H32" s="409"/>
      <c r="I32" s="409"/>
      <c r="J32" s="409"/>
      <c r="K32" s="409"/>
    </row>
    <row r="33" spans="1:11" s="403" customFormat="1" ht="60.75" customHeight="1">
      <c r="A33" s="429" t="s">
        <v>56</v>
      </c>
      <c r="B33" s="430" t="s">
        <v>57</v>
      </c>
      <c r="C33" s="431" t="s">
        <v>56</v>
      </c>
      <c r="D33" s="430" t="s">
        <v>58</v>
      </c>
      <c r="E33" s="432"/>
      <c r="F33" s="432"/>
      <c r="G33" s="432"/>
      <c r="H33" s="432"/>
      <c r="I33" s="432"/>
      <c r="J33" s="432"/>
      <c r="K33" s="432"/>
    </row>
    <row r="34" spans="1:11" s="402" customFormat="1" ht="15.75" customHeight="1">
      <c r="A34" s="964" t="s">
        <v>59</v>
      </c>
      <c r="B34" s="415"/>
      <c r="C34" s="417"/>
      <c r="D34" s="415"/>
      <c r="E34" s="409"/>
      <c r="F34" s="409"/>
      <c r="G34" s="409"/>
      <c r="H34" s="409"/>
      <c r="I34" s="409"/>
      <c r="J34" s="409"/>
      <c r="K34" s="409"/>
    </row>
    <row r="35" spans="1:11" s="402" customFormat="1" ht="26.25">
      <c r="A35" s="965"/>
      <c r="B35" s="415" t="s">
        <v>6</v>
      </c>
      <c r="C35" s="427" t="s">
        <v>60</v>
      </c>
      <c r="D35" s="415" t="s">
        <v>61</v>
      </c>
      <c r="E35" s="409"/>
      <c r="F35" s="409"/>
      <c r="G35" s="409"/>
      <c r="H35" s="409"/>
      <c r="I35" s="409"/>
      <c r="J35" s="409"/>
      <c r="K35" s="409"/>
    </row>
    <row r="36" spans="1:11" s="402" customFormat="1" ht="26.25">
      <c r="A36" s="965"/>
      <c r="B36" s="415" t="s">
        <v>57</v>
      </c>
      <c r="C36" s="427" t="s">
        <v>62</v>
      </c>
      <c r="D36" s="415"/>
      <c r="E36" s="409"/>
      <c r="F36" s="409"/>
      <c r="G36" s="409"/>
      <c r="H36" s="409"/>
      <c r="I36" s="409"/>
      <c r="J36" s="409"/>
      <c r="K36" s="409"/>
    </row>
    <row r="37" spans="1:11" s="403" customFormat="1" ht="12.75" customHeight="1">
      <c r="A37" s="965"/>
      <c r="B37" s="423"/>
      <c r="C37" s="424"/>
      <c r="D37" s="423"/>
      <c r="E37" s="432"/>
      <c r="F37" s="432"/>
      <c r="G37" s="432"/>
      <c r="H37" s="432"/>
      <c r="I37" s="432"/>
      <c r="J37" s="432"/>
      <c r="K37" s="432"/>
    </row>
    <row r="38" spans="1:11" s="403" customFormat="1" ht="15" customHeight="1">
      <c r="A38" s="964" t="s">
        <v>63</v>
      </c>
      <c r="B38" s="415"/>
      <c r="C38" s="417"/>
      <c r="D38" s="415"/>
      <c r="E38" s="432"/>
      <c r="F38" s="432"/>
      <c r="G38" s="432"/>
      <c r="H38" s="432"/>
      <c r="I38" s="432"/>
      <c r="J38" s="432"/>
      <c r="K38" s="432"/>
    </row>
    <row r="39" spans="1:11" s="402" customFormat="1" ht="26.25">
      <c r="A39" s="965"/>
      <c r="B39" s="415" t="s">
        <v>20</v>
      </c>
      <c r="C39" s="427" t="s">
        <v>64</v>
      </c>
      <c r="D39" s="415" t="s">
        <v>65</v>
      </c>
      <c r="E39" s="409"/>
      <c r="F39" s="409"/>
      <c r="G39" s="409"/>
      <c r="H39" s="409"/>
      <c r="I39" s="409"/>
      <c r="J39" s="409"/>
      <c r="K39" s="409"/>
    </row>
    <row r="40" spans="1:11" s="402" customFormat="1" ht="26.25">
      <c r="A40" s="965"/>
      <c r="B40" s="415" t="s">
        <v>57</v>
      </c>
      <c r="C40" s="427" t="s">
        <v>66</v>
      </c>
      <c r="D40" s="415"/>
      <c r="E40" s="409"/>
      <c r="F40" s="409"/>
      <c r="G40" s="409"/>
      <c r="H40" s="409"/>
      <c r="I40" s="409"/>
      <c r="J40" s="409"/>
      <c r="K40" s="409"/>
    </row>
    <row r="41" spans="1:11" s="402" customFormat="1" ht="15" customHeight="1">
      <c r="A41" s="966"/>
      <c r="B41" s="423"/>
      <c r="C41" s="424"/>
      <c r="D41" s="423"/>
      <c r="E41" s="409"/>
      <c r="F41" s="409"/>
      <c r="G41" s="409"/>
      <c r="H41" s="409"/>
      <c r="I41" s="409"/>
      <c r="J41" s="409"/>
      <c r="K41" s="409"/>
    </row>
    <row r="42" spans="1:11" s="402" customFormat="1" ht="12" customHeight="1">
      <c r="A42" s="964" t="s">
        <v>67</v>
      </c>
      <c r="B42" s="415"/>
      <c r="C42" s="417"/>
      <c r="D42" s="415"/>
      <c r="E42" s="409"/>
      <c r="F42" s="409"/>
      <c r="G42" s="409"/>
      <c r="H42" s="409"/>
      <c r="I42" s="409"/>
      <c r="J42" s="409"/>
      <c r="K42" s="409"/>
    </row>
    <row r="43" spans="1:11" s="402" customFormat="1" ht="26.25">
      <c r="A43" s="965"/>
      <c r="B43" s="415" t="s">
        <v>57</v>
      </c>
      <c r="C43" s="427" t="s">
        <v>68</v>
      </c>
      <c r="D43" s="415"/>
      <c r="E43" s="409"/>
      <c r="F43" s="409"/>
      <c r="G43" s="409"/>
      <c r="H43" s="409"/>
      <c r="I43" s="409"/>
      <c r="J43" s="409"/>
      <c r="K43" s="409"/>
    </row>
    <row r="44" spans="1:11" s="402" customFormat="1" ht="31.5" customHeight="1">
      <c r="A44" s="965"/>
      <c r="B44" s="415" t="s">
        <v>57</v>
      </c>
      <c r="C44" s="427" t="s">
        <v>69</v>
      </c>
      <c r="D44" s="415"/>
      <c r="E44" s="415" t="s">
        <v>70</v>
      </c>
      <c r="F44" s="409"/>
      <c r="G44" s="409"/>
      <c r="H44" s="409"/>
      <c r="I44" s="409"/>
      <c r="J44" s="409"/>
      <c r="K44" s="409"/>
    </row>
    <row r="45" spans="1:11" s="402" customFormat="1" ht="15.75" customHeight="1">
      <c r="A45" s="966"/>
      <c r="B45" s="423"/>
      <c r="C45" s="424"/>
      <c r="D45" s="423"/>
      <c r="E45" s="409"/>
      <c r="F45" s="409"/>
      <c r="G45" s="409"/>
      <c r="H45" s="409"/>
      <c r="I45" s="409"/>
      <c r="J45" s="409"/>
      <c r="K45" s="409"/>
    </row>
    <row r="46" spans="1:11" s="402" customFormat="1" ht="55.5" customHeight="1">
      <c r="A46" s="422" t="s">
        <v>71</v>
      </c>
      <c r="B46" s="415" t="s">
        <v>57</v>
      </c>
      <c r="C46" s="431" t="s">
        <v>72</v>
      </c>
      <c r="D46" s="423"/>
      <c r="E46" s="409"/>
      <c r="F46" s="409"/>
      <c r="G46" s="409"/>
      <c r="H46" s="409"/>
      <c r="I46" s="409"/>
      <c r="J46" s="409"/>
      <c r="K46" s="409"/>
    </row>
    <row r="47" spans="1:11" s="402" customFormat="1" ht="53.25" customHeight="1">
      <c r="A47" s="422" t="s">
        <v>73</v>
      </c>
      <c r="B47" s="415" t="s">
        <v>57</v>
      </c>
      <c r="C47" s="431" t="s">
        <v>74</v>
      </c>
      <c r="D47" s="430"/>
      <c r="E47" s="409"/>
      <c r="F47" s="409"/>
      <c r="G47" s="409"/>
      <c r="H47" s="409"/>
      <c r="I47" s="409"/>
      <c r="J47" s="409"/>
      <c r="K47" s="409"/>
    </row>
    <row r="48" spans="1:11" s="403" customFormat="1" ht="51.75" customHeight="1">
      <c r="A48" s="422" t="s">
        <v>75</v>
      </c>
      <c r="B48" s="415" t="s">
        <v>57</v>
      </c>
      <c r="C48" s="428" t="s">
        <v>76</v>
      </c>
      <c r="D48" s="430"/>
      <c r="E48" s="432"/>
      <c r="F48" s="432"/>
      <c r="G48" s="432"/>
      <c r="H48" s="432"/>
      <c r="I48" s="432"/>
      <c r="J48" s="432"/>
      <c r="K48" s="432"/>
    </row>
    <row r="49" spans="1:11" s="403" customFormat="1" ht="51.75" customHeight="1">
      <c r="A49" s="422" t="s">
        <v>77</v>
      </c>
      <c r="B49" s="415" t="s">
        <v>57</v>
      </c>
      <c r="C49" s="428" t="s">
        <v>78</v>
      </c>
      <c r="D49" s="430"/>
      <c r="E49" s="432"/>
      <c r="F49" s="432"/>
      <c r="G49" s="432"/>
      <c r="H49" s="432"/>
      <c r="I49" s="432"/>
      <c r="J49" s="432"/>
      <c r="K49" s="432"/>
    </row>
    <row r="50" spans="1:11" s="403" customFormat="1" ht="51.75" customHeight="1">
      <c r="A50" s="422" t="s">
        <v>79</v>
      </c>
      <c r="B50" s="415" t="s">
        <v>57</v>
      </c>
      <c r="C50" s="428" t="s">
        <v>80</v>
      </c>
      <c r="D50" s="430"/>
      <c r="E50" s="432"/>
      <c r="F50" s="432"/>
      <c r="G50" s="432"/>
      <c r="H50" s="432"/>
      <c r="I50" s="432"/>
      <c r="J50" s="432"/>
      <c r="K50" s="432"/>
    </row>
    <row r="51" spans="1:11" s="402" customFormat="1" ht="26.25">
      <c r="A51" s="409"/>
      <c r="B51" s="409"/>
      <c r="C51" s="409"/>
      <c r="D51" s="409"/>
      <c r="E51" s="409"/>
      <c r="F51" s="409"/>
      <c r="G51" s="409"/>
      <c r="H51" s="409"/>
      <c r="I51" s="409"/>
      <c r="J51" s="409"/>
      <c r="K51" s="409"/>
    </row>
    <row r="52" spans="1:11" s="404" customFormat="1" ht="18.75" customHeight="1">
      <c r="A52" s="433" t="s">
        <v>81</v>
      </c>
      <c r="B52" s="434"/>
      <c r="C52" s="435"/>
      <c r="D52" s="436"/>
      <c r="E52" s="437"/>
      <c r="F52" s="438"/>
      <c r="G52" s="438"/>
      <c r="H52" s="439"/>
      <c r="I52" s="470"/>
      <c r="J52" s="439"/>
      <c r="K52" s="439"/>
    </row>
    <row r="53" spans="1:11" s="404" customFormat="1" ht="18.75" customHeight="1">
      <c r="A53" s="440"/>
      <c r="B53" s="434"/>
      <c r="C53" s="435"/>
      <c r="D53" s="436"/>
      <c r="E53" s="437"/>
      <c r="F53" s="438"/>
      <c r="G53" s="438"/>
      <c r="H53" s="439"/>
      <c r="I53" s="470"/>
      <c r="J53" s="439"/>
      <c r="K53" s="439"/>
    </row>
    <row r="54" spans="1:11" s="405" customFormat="1" ht="18" customHeight="1">
      <c r="A54" s="441" t="s">
        <v>0</v>
      </c>
      <c r="B54" s="442"/>
      <c r="C54" s="401"/>
      <c r="D54" s="443"/>
      <c r="E54" s="444"/>
      <c r="F54" s="441"/>
      <c r="G54" s="445"/>
      <c r="H54" s="445"/>
      <c r="J54" s="471"/>
      <c r="K54" s="457"/>
    </row>
    <row r="55" spans="1:11" s="405" customFormat="1" ht="22.5">
      <c r="A55" s="446" t="s">
        <v>82</v>
      </c>
      <c r="B55" s="447"/>
      <c r="C55" s="448"/>
      <c r="D55" s="449"/>
      <c r="E55" s="450"/>
      <c r="F55" s="451"/>
      <c r="G55" s="450"/>
      <c r="H55" s="452"/>
      <c r="I55" s="452"/>
      <c r="J55" s="457"/>
      <c r="K55" s="457"/>
    </row>
    <row r="56" spans="1:11" s="405" customFormat="1" ht="22.5">
      <c r="A56" s="446" t="s">
        <v>83</v>
      </c>
      <c r="B56" s="447"/>
      <c r="C56" s="448"/>
      <c r="D56" s="452"/>
      <c r="E56" s="452"/>
      <c r="F56" s="451"/>
      <c r="G56" s="452"/>
      <c r="H56" s="452"/>
      <c r="I56" s="452"/>
      <c r="J56" s="457"/>
      <c r="K56" s="457"/>
    </row>
    <row r="57" spans="1:11" s="405" customFormat="1" ht="22.5">
      <c r="A57" s="446" t="s">
        <v>84</v>
      </c>
      <c r="B57" s="447"/>
      <c r="C57" s="448"/>
      <c r="D57" s="452"/>
      <c r="E57" s="452"/>
      <c r="F57" s="451"/>
      <c r="G57" s="452"/>
      <c r="H57" s="452"/>
      <c r="I57" s="452"/>
      <c r="J57" s="457"/>
      <c r="K57" s="457"/>
    </row>
    <row r="58" spans="1:11" s="401" customFormat="1" ht="22.5">
      <c r="A58" s="446" t="s">
        <v>85</v>
      </c>
      <c r="B58" s="447"/>
      <c r="C58" s="448"/>
      <c r="D58" s="452"/>
      <c r="E58" s="452"/>
      <c r="F58" s="453"/>
      <c r="G58" s="452"/>
      <c r="H58" s="452"/>
      <c r="I58" s="452"/>
      <c r="J58" s="472"/>
    </row>
    <row r="59" spans="1:11" s="401" customFormat="1" ht="15.75">
      <c r="A59" s="454"/>
      <c r="B59" s="455"/>
      <c r="D59" s="456"/>
      <c r="E59" s="444"/>
      <c r="F59" s="454"/>
      <c r="G59" s="454"/>
      <c r="H59" s="457"/>
      <c r="J59" s="472"/>
    </row>
    <row r="60" spans="1:11" s="401" customFormat="1" ht="16.5">
      <c r="B60" s="458"/>
      <c r="C60" s="459"/>
      <c r="D60" s="459"/>
      <c r="E60" s="459"/>
      <c r="F60" s="460"/>
      <c r="G60" s="460"/>
      <c r="I60" s="461"/>
      <c r="J60" s="469"/>
    </row>
    <row r="61" spans="1:11" s="401" customFormat="1" ht="18">
      <c r="A61" s="461"/>
      <c r="B61" s="462"/>
      <c r="C61" s="463"/>
      <c r="D61" s="463"/>
      <c r="E61" s="464"/>
      <c r="F61" s="460"/>
      <c r="G61" s="465"/>
      <c r="J61" s="473"/>
    </row>
    <row r="62" spans="1:11" ht="18.75">
      <c r="B62" s="466"/>
      <c r="C62" s="467"/>
      <c r="D62" s="466"/>
      <c r="E62" s="468"/>
    </row>
    <row r="64" spans="1:11" ht="18">
      <c r="B64" s="474"/>
      <c r="C64" s="475"/>
      <c r="D64" s="476"/>
      <c r="E64" s="476"/>
    </row>
  </sheetData>
  <customSheetViews>
    <customSheetView guid="{035FD7B7-E407-47C6-82D2-F16A7036DEE3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" right="0" top="0" bottom="0" header="0" footer="0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E2DF192-20FD-40DB-8385-493ED9B1C2BF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9">
    <mergeCell ref="A1:D2"/>
    <mergeCell ref="A30:A32"/>
    <mergeCell ref="A34:A37"/>
    <mergeCell ref="A38:A41"/>
    <mergeCell ref="A42:A45"/>
    <mergeCell ref="A3:K3"/>
    <mergeCell ref="F5:H5"/>
    <mergeCell ref="A6:A19"/>
    <mergeCell ref="A20:A27"/>
  </mergeCells>
  <hyperlinks>
    <hyperlink ref="C15" location="'CV2'!A1" display="RIZHAO - QINGDAO - NINGBO" xr:uid="{00000000-0004-0000-0000-000000000000}"/>
    <hyperlink ref="C8" location="KTX1!A1" display="SHEKOU" xr:uid="{00000000-0004-0000-0000-000001000000}"/>
    <hyperlink ref="C14" location="'CV1'!A1" display="SHEKOU-HONG KONG -FUZHOU " xr:uid="{00000000-0004-0000-0000-000002000000}"/>
    <hyperlink ref="C23" location="CHL!A1" display="HONGKONG" xr:uid="{00000000-0004-0000-0000-000003000000}"/>
    <hyperlink ref="C33" location="'Yangon (MIP &amp; MITT)'!A1" display="SINGAPORE" xr:uid="{00000000-0004-0000-0000-000004000000}"/>
    <hyperlink ref="C39" location="'Jakarta (Direct)'!A1" display="JAKARTA DIRECT" xr:uid="{00000000-0004-0000-0000-000005000000}"/>
    <hyperlink ref="C40" location="'INDONESIA via PKL, SGP'!A1" display="SURABAYA - SEMARANG - BELAWAN - PALEMBANG - BATAM VIA PORT KLANG, SINGAPORE " xr:uid="{00000000-0004-0000-0000-000006000000}"/>
    <hyperlink ref="C43" location="'YANGON (AWPT)'!A1" display="YANGON (AWPT)" xr:uid="{00000000-0004-0000-0000-000007000000}"/>
    <hyperlink ref="C44" location="'Yangon (MIP &amp; MITT)'!A1" display="YANGON (MIP &amp; MITT) " xr:uid="{00000000-0004-0000-0000-000008000000}"/>
    <hyperlink ref="C16" location="'CV3'!A1" display="FUZHOU- QUANZHOU- SHANTOU- NANSHA " xr:uid="{00000000-0004-0000-0000-000009000000}"/>
    <hyperlink ref="C7" location="'CV2'!A1" display="DALIAN - XINGANG - QINGDAO -  SHANGHAI " xr:uid="{00000000-0004-0000-0000-00000A000000}"/>
    <hyperlink ref="C25" location="'CV3'!A1" display="HONG KONG" xr:uid="{00000000-0004-0000-0000-00000B000000}"/>
    <hyperlink ref="C35" location="'Port Klang West &amp; Pasir Gudang '!A1" display="PORT KLANG WEST &amp; PASIR GUDANG DIRECT" xr:uid="{00000000-0004-0000-0000-00000C000000}"/>
    <hyperlink ref="C29" location="KTX6!A1" display="OSAKA - KOBE - NAGOYA - TOKYO - YOKOHAMA" xr:uid="{00000000-0004-0000-0000-00000D000000}"/>
    <hyperlink ref="C47" location="'India via  PKG, SGP'!A1" display="PIPAVAV PORT - NHAVA SHEVA - MUNDRA - CHENNAI - VIZAG - KATTUPALLI" xr:uid="{00000000-0004-0000-0000-00000E000000}"/>
    <hyperlink ref="C50" location="'Chittagong via PKG, SGP'!A1" display="CHITTAGONG VIA PORT KLANG, SINGAPORE" xr:uid="{00000000-0004-0000-0000-00000F000000}"/>
    <hyperlink ref="C31" location="CHL!A1" display="INCHON" xr:uid="{00000000-0004-0000-0000-000010000000}"/>
    <hyperlink ref="C32" location="CKI!A1" display="PUSAN- KWANGYANG" xr:uid="{00000000-0004-0000-0000-000011000000}"/>
    <hyperlink ref="C46" location="PHILIPPINES!A1" display="MANILA (NORTH)- GENERAL SANTOS - DAVAO " xr:uid="{00000000-0004-0000-0000-000012000000}"/>
    <hyperlink ref="C9" location="CHL!A1" display="SHEKOU - DALIAN - XINGANG" xr:uid="{00000000-0004-0000-0000-000013000000}"/>
    <hyperlink ref="C10" location="'CVX1-QVS'!A1" display="YANGPU-QINZHOU-ZHANJIANG-GAOLAN-YANTIAN-NANSHA" xr:uid="{00000000-0004-0000-0000-000014000000}"/>
    <hyperlink ref="C13" location="CKI!A1" display="SHANGHAI" xr:uid="{00000000-0004-0000-0000-000015000000}"/>
    <hyperlink ref="C28" location="THX!A1" display="KAOHSIUNG - TAICHUNG - KEELUNG" xr:uid="{00000000-0004-0000-0000-000016000000}"/>
    <hyperlink ref="C48" location="'India via  PKG, SGP'!A1" display="KARACHI" xr:uid="{00000000-0004-0000-0000-000017000000}"/>
    <hyperlink ref="C49" location="'India via  PKG, SGP'!A1" display="COLOMBO" xr:uid="{00000000-0004-0000-0000-000018000000}"/>
    <hyperlink ref="C24" location="THX!A1" display="HONGKONG" xr:uid="{00000000-0004-0000-0000-000019000000}"/>
    <hyperlink ref="C26" location="KTX6!A1" display="HONG KONG" xr:uid="{00000000-0004-0000-0000-00001A000000}"/>
    <hyperlink ref="C22" location="KTX1!A1" display="HONGKONG" xr:uid="{00000000-0004-0000-0000-00001B000000}"/>
    <hyperlink ref="C12" location="'CVX1-QVS'!A1" display="QINZHOU " xr:uid="{00000000-0004-0000-0000-00001C000000}"/>
    <hyperlink ref="C36" location="'MALAYSIA via PKG, SGP'!A1" display="PENANG - KUCHING - BINTULU - KOTA KINABALU VIA  SINGAPORE/ PORT KELANG" xr:uid="{00000000-0004-0000-0000-00001D000000}"/>
    <hyperlink ref="C20" location="'CV1'!A1" display="HONG KONG" xr:uid="{00000000-0004-0000-0000-00001E000000}"/>
    <hyperlink ref="C30" location="'CV1'!A1" display="INCHON" xr:uid="{00000000-0004-0000-0000-00001F000000}"/>
    <hyperlink ref="C17" location="'CV5'!A1" display="NEW CV5 SERVICE (SHANGHAI, XIAMEN)" xr:uid="{00000000-0004-0000-0000-000020000000}"/>
  </hyperlinks>
  <printOptions horizontalCentered="1"/>
  <pageMargins left="0.15" right="0.15" top="0.27" bottom="0.25" header="0.24" footer="0.19"/>
  <pageSetup paperSize="9" scale="31" orientation="landscape" horizontalDpi="204" verticalDpi="196" r:id="rId2"/>
  <headerFooter alignWithMargins="0">
    <oddHeader>&amp;L
&amp;R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5"/>
  <sheetViews>
    <sheetView showGridLines="0" zoomScale="85" zoomScaleNormal="85" workbookViewId="0">
      <selection activeCell="G18" sqref="G18"/>
    </sheetView>
  </sheetViews>
  <sheetFormatPr defaultColWidth="8.875" defaultRowHeight="14.25"/>
  <cols>
    <col min="1" max="1" width="21.25" style="305" customWidth="1"/>
    <col min="2" max="2" width="12" style="305" customWidth="1"/>
    <col min="3" max="3" width="14.5" style="306" customWidth="1"/>
    <col min="4" max="4" width="14.5" style="305" customWidth="1"/>
    <col min="5" max="6" width="17.75" style="305" customWidth="1"/>
    <col min="7" max="7" width="28.625" style="305" customWidth="1"/>
    <col min="8" max="8" width="15.5" style="305" customWidth="1"/>
    <col min="9" max="9" width="10.5" style="305" customWidth="1"/>
    <col min="10" max="16384" width="8.875" style="305"/>
  </cols>
  <sheetData>
    <row r="1" spans="1:13" ht="24.95" customHeight="1">
      <c r="A1" s="954" t="s">
        <v>227</v>
      </c>
      <c r="B1" s="954"/>
      <c r="C1" s="954"/>
      <c r="D1" s="954"/>
      <c r="E1" s="954"/>
      <c r="F1" s="954"/>
      <c r="G1" s="954"/>
      <c r="H1" s="344"/>
      <c r="I1" s="308"/>
      <c r="J1" s="308"/>
      <c r="K1" s="308"/>
    </row>
    <row r="2" spans="1:13" ht="24.95" customHeight="1">
      <c r="A2" s="307"/>
      <c r="B2" s="307"/>
      <c r="C2" s="307"/>
      <c r="D2" s="307"/>
      <c r="E2" s="307"/>
      <c r="F2" s="307"/>
      <c r="G2" s="307"/>
      <c r="H2" s="344"/>
      <c r="I2" s="308"/>
      <c r="J2" s="308"/>
      <c r="K2" s="308"/>
    </row>
    <row r="3" spans="1:13" ht="15" customHeight="1">
      <c r="A3" s="307"/>
      <c r="B3" s="307"/>
      <c r="C3" s="307"/>
      <c r="D3" s="307"/>
      <c r="E3" s="307"/>
      <c r="F3" s="307"/>
      <c r="G3" s="307"/>
      <c r="H3" s="308"/>
      <c r="I3" s="308"/>
      <c r="J3" s="308"/>
      <c r="K3" s="308"/>
    </row>
    <row r="4" spans="1:13" s="304" customFormat="1" ht="20.100000000000001" customHeight="1">
      <c r="A4" s="662"/>
      <c r="B4" s="633" t="s">
        <v>228</v>
      </c>
      <c r="C4" s="633"/>
      <c r="D4" s="633"/>
      <c r="E4" s="633"/>
      <c r="F4" s="633"/>
      <c r="G4" s="633"/>
    </row>
    <row r="5" spans="1:13" ht="20.100000000000001" customHeight="1">
      <c r="A5" s="13" t="s">
        <v>86</v>
      </c>
      <c r="B5" s="240"/>
      <c r="D5" s="663"/>
      <c r="E5" s="663"/>
      <c r="F5" s="664" t="s">
        <v>108</v>
      </c>
      <c r="G5" s="387" t="e">
        <f>#REF!</f>
        <v>#REF!</v>
      </c>
    </row>
    <row r="6" spans="1:13" ht="15" customHeight="1">
      <c r="G6" s="665"/>
    </row>
    <row r="7" spans="1:13" s="345" customFormat="1" ht="40.5" customHeight="1">
      <c r="A7" s="362" t="s">
        <v>91</v>
      </c>
      <c r="B7" s="291" t="s">
        <v>193</v>
      </c>
      <c r="C7" s="352" t="s">
        <v>229</v>
      </c>
      <c r="D7" s="636" t="s">
        <v>90</v>
      </c>
      <c r="E7" s="637"/>
      <c r="F7" s="638"/>
    </row>
    <row r="8" spans="1:13" s="345" customFormat="1" ht="39.75" customHeight="1">
      <c r="A8" s="363"/>
      <c r="B8" s="639"/>
      <c r="C8" s="362"/>
      <c r="D8" s="666" t="s">
        <v>230</v>
      </c>
      <c r="E8" s="666" t="s">
        <v>231</v>
      </c>
      <c r="F8" s="666" t="s">
        <v>232</v>
      </c>
    </row>
    <row r="9" spans="1:13" s="345" customFormat="1" ht="19.5" customHeight="1">
      <c r="A9" s="363"/>
      <c r="B9" s="639"/>
      <c r="C9" s="667" t="s">
        <v>14</v>
      </c>
      <c r="D9" s="667" t="s">
        <v>115</v>
      </c>
      <c r="E9" s="667" t="s">
        <v>116</v>
      </c>
      <c r="F9" s="667" t="s">
        <v>117</v>
      </c>
    </row>
    <row r="10" spans="1:13" s="359" customFormat="1" ht="19.5" customHeight="1">
      <c r="A10" s="813" t="s">
        <v>438</v>
      </c>
      <c r="B10" s="376" t="s">
        <v>236</v>
      </c>
      <c r="C10" s="631">
        <v>44706</v>
      </c>
      <c r="D10" s="631">
        <v>44712</v>
      </c>
      <c r="E10" s="631">
        <v>44714</v>
      </c>
      <c r="F10" s="631">
        <v>44715</v>
      </c>
      <c r="G10" s="345"/>
      <c r="H10" s="345"/>
      <c r="I10" s="345"/>
      <c r="J10" s="345"/>
      <c r="K10" s="345"/>
      <c r="L10" s="345"/>
      <c r="M10" s="345"/>
    </row>
    <row r="11" spans="1:13" s="359" customFormat="1" ht="19.5" customHeight="1">
      <c r="A11" s="816" t="s">
        <v>233</v>
      </c>
      <c r="B11" s="935" t="s">
        <v>456</v>
      </c>
      <c r="C11" s="631">
        <f>C10+7</f>
        <v>44713</v>
      </c>
      <c r="D11" s="631">
        <f t="shared" ref="D11" si="0">C11+6</f>
        <v>44719</v>
      </c>
      <c r="E11" s="631">
        <f>C11+8</f>
        <v>44721</v>
      </c>
      <c r="F11" s="631">
        <f>C11+9</f>
        <v>44722</v>
      </c>
      <c r="G11" s="345"/>
      <c r="H11" s="345"/>
      <c r="I11" s="345"/>
      <c r="J11" s="345"/>
      <c r="K11" s="345"/>
      <c r="L11" s="345"/>
      <c r="M11" s="345"/>
    </row>
    <row r="12" spans="1:13" s="359" customFormat="1" ht="19.5" customHeight="1">
      <c r="A12" s="816" t="s">
        <v>234</v>
      </c>
      <c r="B12" s="690" t="s">
        <v>456</v>
      </c>
      <c r="C12" s="689">
        <f t="shared" ref="C12:C16" si="1">C11+7</f>
        <v>44720</v>
      </c>
      <c r="D12" s="631">
        <f t="shared" ref="D12:D14" si="2">C12+6</f>
        <v>44726</v>
      </c>
      <c r="E12" s="631">
        <f t="shared" ref="E12:E14" si="3">C12+8</f>
        <v>44728</v>
      </c>
      <c r="F12" s="631">
        <f t="shared" ref="F12:F14" si="4">C12+9</f>
        <v>44729</v>
      </c>
      <c r="G12" s="345"/>
      <c r="H12" s="345"/>
      <c r="I12" s="345"/>
      <c r="J12" s="345"/>
      <c r="K12" s="345"/>
      <c r="L12" s="345"/>
      <c r="M12" s="345"/>
    </row>
    <row r="13" spans="1:13" s="359" customFormat="1" ht="19.5" customHeight="1">
      <c r="A13" s="944" t="s">
        <v>187</v>
      </c>
      <c r="B13" s="690"/>
      <c r="C13" s="689">
        <f t="shared" si="1"/>
        <v>44727</v>
      </c>
      <c r="D13" s="1196" t="s">
        <v>144</v>
      </c>
      <c r="E13" s="1197"/>
      <c r="F13" s="1198"/>
      <c r="G13" s="345"/>
      <c r="H13" s="345"/>
      <c r="I13" s="345"/>
      <c r="J13" s="345"/>
      <c r="K13" s="345"/>
      <c r="L13" s="345"/>
      <c r="M13" s="345"/>
    </row>
    <row r="14" spans="1:13" s="359" customFormat="1" ht="19.5" customHeight="1">
      <c r="A14" s="816" t="s">
        <v>235</v>
      </c>
      <c r="B14" s="690" t="s">
        <v>456</v>
      </c>
      <c r="C14" s="689">
        <f t="shared" si="1"/>
        <v>44734</v>
      </c>
      <c r="D14" s="631">
        <f t="shared" si="2"/>
        <v>44740</v>
      </c>
      <c r="E14" s="631">
        <f t="shared" si="3"/>
        <v>44742</v>
      </c>
      <c r="F14" s="631">
        <f t="shared" si="4"/>
        <v>44743</v>
      </c>
      <c r="G14" s="345"/>
      <c r="H14" s="345"/>
      <c r="I14" s="345"/>
      <c r="J14" s="345"/>
      <c r="K14" s="345"/>
      <c r="L14" s="345"/>
      <c r="M14" s="345"/>
    </row>
    <row r="15" spans="1:13" s="359" customFormat="1" ht="19.5" customHeight="1">
      <c r="A15" s="816" t="s">
        <v>233</v>
      </c>
      <c r="B15" s="935" t="s">
        <v>515</v>
      </c>
      <c r="C15" s="689">
        <f t="shared" si="1"/>
        <v>44741</v>
      </c>
      <c r="D15" s="631">
        <f t="shared" ref="D15" si="5">C15+6</f>
        <v>44747</v>
      </c>
      <c r="E15" s="631">
        <f t="shared" ref="E15" si="6">C15+8</f>
        <v>44749</v>
      </c>
      <c r="F15" s="631">
        <f t="shared" ref="F15" si="7">C15+9</f>
        <v>44750</v>
      </c>
      <c r="G15" s="345"/>
      <c r="H15" s="345"/>
      <c r="I15" s="345"/>
      <c r="J15" s="345"/>
      <c r="K15" s="345"/>
      <c r="L15" s="345"/>
      <c r="M15" s="345"/>
    </row>
    <row r="16" spans="1:13" s="359" customFormat="1" ht="19.5" customHeight="1">
      <c r="A16" s="816" t="s">
        <v>234</v>
      </c>
      <c r="B16" s="935" t="s">
        <v>515</v>
      </c>
      <c r="C16" s="689">
        <f t="shared" si="1"/>
        <v>44748</v>
      </c>
      <c r="D16" s="631">
        <f t="shared" ref="D16" si="8">C16+6</f>
        <v>44754</v>
      </c>
      <c r="E16" s="631">
        <f t="shared" ref="E16" si="9">C16+8</f>
        <v>44756</v>
      </c>
      <c r="F16" s="631">
        <f t="shared" ref="F16" si="10">C16+9</f>
        <v>44757</v>
      </c>
      <c r="G16" s="345"/>
      <c r="H16" s="345"/>
      <c r="I16" s="345"/>
      <c r="J16" s="345"/>
      <c r="K16" s="345"/>
      <c r="L16" s="345"/>
      <c r="M16" s="345"/>
    </row>
    <row r="17" spans="1:20" s="359" customFormat="1" ht="19.5" customHeight="1">
      <c r="A17" s="358" t="s">
        <v>237</v>
      </c>
      <c r="B17" s="164"/>
      <c r="C17" s="164"/>
      <c r="D17" s="194" t="s">
        <v>103</v>
      </c>
      <c r="E17" s="164"/>
      <c r="F17" s="164"/>
      <c r="G17" s="345"/>
      <c r="H17" s="345"/>
      <c r="I17" s="345"/>
      <c r="J17" s="345"/>
      <c r="K17" s="345"/>
      <c r="L17" s="345"/>
      <c r="M17" s="345"/>
    </row>
    <row r="18" spans="1:20" s="169" customFormat="1" ht="15" customHeight="1">
      <c r="A18" s="327" t="s">
        <v>100</v>
      </c>
      <c r="B18" s="388"/>
      <c r="C18" s="389"/>
      <c r="E18" s="74"/>
      <c r="F18" s="74"/>
      <c r="G18" s="305"/>
    </row>
    <row r="19" spans="1:20" ht="15" customHeight="1">
      <c r="A19" s="368" t="s">
        <v>189</v>
      </c>
      <c r="B19" s="481" t="s">
        <v>238</v>
      </c>
      <c r="C19" s="202"/>
      <c r="D19" s="370"/>
      <c r="E19" s="343"/>
      <c r="F19" s="343"/>
      <c r="G19" s="343"/>
      <c r="H19" s="169"/>
    </row>
    <row r="20" spans="1:20" ht="15" customHeight="1">
      <c r="A20" s="338"/>
      <c r="B20" s="198"/>
      <c r="C20" s="202"/>
      <c r="D20" s="370"/>
      <c r="E20" s="343"/>
      <c r="F20" s="343"/>
      <c r="G20" s="668"/>
      <c r="H20" s="169"/>
    </row>
    <row r="21" spans="1:20" s="169" customFormat="1" ht="15" customHeight="1">
      <c r="A21" s="221" t="s">
        <v>81</v>
      </c>
      <c r="B21" s="340"/>
      <c r="C21" s="341"/>
      <c r="D21" s="343"/>
      <c r="E21" s="343"/>
      <c r="F21" s="343"/>
      <c r="G21" s="343"/>
    </row>
    <row r="22" spans="1:20" s="169" customFormat="1" ht="15" customHeight="1">
      <c r="A22" s="149" t="s">
        <v>0</v>
      </c>
      <c r="B22" s="342"/>
      <c r="C22" s="343"/>
      <c r="D22" s="343"/>
      <c r="E22" s="370"/>
      <c r="F22" s="370"/>
      <c r="G22" s="370"/>
    </row>
    <row r="23" spans="1:20" s="169" customFormat="1" ht="15" customHeight="1">
      <c r="A23" s="257" t="s">
        <v>104</v>
      </c>
      <c r="B23" s="159"/>
      <c r="C23" s="343"/>
      <c r="D23" s="343"/>
      <c r="T23" s="390"/>
    </row>
    <row r="24" spans="1:20" s="169" customFormat="1" ht="15" customHeight="1">
      <c r="A24" s="257" t="s">
        <v>83</v>
      </c>
      <c r="B24" s="159"/>
      <c r="C24" s="343"/>
      <c r="D24" s="370"/>
    </row>
    <row r="25" spans="1:20" s="169" customFormat="1" ht="15" customHeight="1">
      <c r="A25" s="257" t="s">
        <v>84</v>
      </c>
    </row>
    <row r="26" spans="1:20" ht="15.75">
      <c r="A26" s="257" t="s">
        <v>105</v>
      </c>
      <c r="B26" s="169"/>
      <c r="C26" s="169"/>
      <c r="D26" s="169"/>
      <c r="E26" s="169"/>
      <c r="F26" s="169"/>
      <c r="G26" s="169"/>
      <c r="H26" s="169"/>
    </row>
    <row r="45" spans="4:4">
      <c r="D45" s="305" t="s">
        <v>239</v>
      </c>
    </row>
  </sheetData>
  <customSheetViews>
    <customSheetView guid="{035FD7B7-E407-47C6-82D2-F16A7036DEE3}" scale="85" showGridLines="0" fitToPage="1">
      <selection activeCell="C14" sqref="C14"/>
      <pageMargins left="0" right="0" top="0" bottom="0" header="0" footer="0"/>
      <pageSetup scale="45" orientation="landscape"/>
    </customSheetView>
    <customSheetView guid="{D73C7D54-4891-4237-9750-225D2462AB34}" scale="85" showGridLines="0" fitToPage="1">
      <selection activeCell="G14" sqref="G14"/>
      <pageMargins left="0" right="0" top="0" bottom="0" header="0" footer="0"/>
      <pageSetup scale="45" orientation="landscape"/>
    </customSheetView>
    <customSheetView guid="{77C6715E-78A8-45AF-BBE5-55C648F3FD39}" scale="85" showGridLines="0" fitToPage="1">
      <selection activeCell="E25" sqref="E25"/>
      <pageMargins left="0" right="0" top="0" bottom="0" header="0" footer="0"/>
      <pageSetup scale="47" orientation="landscape" r:id="rId1"/>
    </customSheetView>
    <customSheetView guid="{C6EA2456-9077-41F6-8AD1-2B98609E6968}" scale="85" showGridLines="0" fitToPage="1">
      <selection activeCell="B15" sqref="B15"/>
      <pageMargins left="0" right="0" top="0" bottom="0" header="0" footer="0"/>
      <pageSetup scale="45" orientation="landscape"/>
    </customSheetView>
    <customSheetView guid="{36EED012-CDEF-4DC1-8A77-CC61E5DDA9AF}" scale="85" showGridLines="0" fitToPage="1">
      <selection activeCell="F18" sqref="F18"/>
      <pageMargins left="0" right="0" top="0" bottom="0" header="0" footer="0"/>
      <pageSetup scale="45" orientation="landscape"/>
    </customSheetView>
    <customSheetView guid="{6D779134-8889-443F-9ACA-8D735092180D}" scale="85" showGridLines="0" fitToPage="1">
      <selection activeCell="G25" sqref="G25"/>
      <pageMargins left="0" right="0" top="0" bottom="0" header="0" footer="0"/>
      <pageSetup scale="45" orientation="landscape" r:id="rId2"/>
    </customSheetView>
    <customSheetView guid="{DB8C7FDF-A076-429E-9C69-19F5346810D2}" scale="85" showGridLines="0" fitToPage="1">
      <selection activeCell="A15" sqref="A15"/>
      <pageMargins left="0" right="0" top="0" bottom="0" header="0" footer="0"/>
      <pageSetup scale="57" orientation="landscape"/>
    </customSheetView>
    <customSheetView guid="{4BAB3EE4-9C54-4B90-B433-C200B8083694}" scale="85" showGridLines="0" fitToPage="1">
      <selection activeCell="E20" sqref="E20"/>
      <pageMargins left="0" right="0" top="0" bottom="0" header="0" footer="0"/>
      <pageSetup scale="45" orientation="landscape"/>
    </customSheetView>
    <customSheetView guid="{A0571078-F8D9-4419-99DA-CC05A0A8884F}" scale="85" showPageBreaks="1" fitToPage="1" printArea="1">
      <selection activeCell="H9" sqref="H9"/>
      <pageMargins left="0" right="0" top="0" bottom="0" header="0" footer="0"/>
      <pageSetup scale="70" orientation="landscape"/>
    </customSheetView>
    <customSheetView guid="{23D6460C-E645-4432-B260-E5EED77E92F3}" scale="85" fitToPage="1">
      <selection activeCell="G9" sqref="G9"/>
      <pageMargins left="0" right="0" top="0" bottom="0" header="0" footer="0"/>
      <pageSetup scale="69" orientation="landscape"/>
    </customSheetView>
    <customSheetView guid="{CEA7FD87-719A-426A-B06E-9D4E99783EED}" scale="85" showPageBreaks="1" fitToPage="1">
      <selection activeCell="H1" sqref="H1"/>
      <pageMargins left="0" right="0" top="0" bottom="0" header="0" footer="0"/>
      <pageSetup scale="51" orientation="landscape"/>
    </customSheetView>
    <customSheetView guid="{88931C49-9137-4FED-AEBA-55DC84EE773E}" scale="85" showGridLines="0" fitToPage="1">
      <selection activeCell="T21" sqref="T21"/>
      <pageMargins left="0" right="0" top="0" bottom="0" header="0" footer="0"/>
      <pageSetup scale="57" orientation="landscape"/>
    </customSheetView>
    <customSheetView guid="{D7835D66-B13D-4A90-85BF-DC3ACE120431}" scale="85" showGridLines="0" fitToPage="1">
      <selection activeCell="F27" sqref="F27"/>
      <pageMargins left="0" right="0" top="0" bottom="0" header="0" footer="0"/>
      <pageSetup scale="57" orientation="landscape"/>
    </customSheetView>
    <customSheetView guid="{93A7AE30-CF2C-4CF1-930B-9425B5F5817D}" scale="85" showGridLines="0" fitToPage="1">
      <selection activeCell="A11" sqref="A11"/>
      <pageMargins left="0" right="0" top="0" bottom="0" header="0" footer="0"/>
      <pageSetup scale="45" orientation="landscape"/>
    </customSheetView>
    <customSheetView guid="{C00304E5-BAC8-4C34-B3D2-AD7EACE0CB92}" scale="85" showGridLines="0" fitToPage="1">
      <selection activeCell="P13" sqref="P13"/>
      <pageMargins left="0" right="0" top="0" bottom="0" header="0" footer="0"/>
      <pageSetup scale="57" orientation="landscape"/>
    </customSheetView>
    <customSheetView guid="{B9C309E4-7299-4CD5-AAAB-CF9542D1540F}" scale="85" showGridLines="0" fitToPage="1">
      <selection activeCell="A16" sqref="A16"/>
      <pageMargins left="0" right="0" top="0" bottom="0" header="0" footer="0"/>
      <pageSetup scale="45" orientation="landscape"/>
    </customSheetView>
    <customSheetView guid="{3E9A2BAE-164D-47A0-8104-C7D4E0A4EAEF}" scale="85" showGridLines="0" fitToPage="1">
      <selection activeCell="E24" sqref="E24"/>
      <pageMargins left="0" right="0" top="0" bottom="0" header="0" footer="0"/>
      <pageSetup scale="45" orientation="landscape"/>
    </customSheetView>
    <customSheetView guid="{3DA74F3E-F145-470D-BDA0-4288A858AFDF}" scale="85" showGridLines="0" fitToPage="1">
      <selection activeCell="E24" sqref="E24"/>
      <pageMargins left="0" right="0" top="0" bottom="0" header="0" footer="0"/>
      <pageSetup scale="45" orientation="landscape"/>
    </customSheetView>
    <customSheetView guid="{8E2DF192-20FD-40DB-8385-493ED9B1C2BF}" scale="85" showGridLines="0" fitToPage="1">
      <selection activeCell="A10" sqref="A10"/>
      <pageMargins left="0" right="0" top="0" bottom="0" header="0" footer="0"/>
      <pageSetup scale="45" orientation="landscape"/>
    </customSheetView>
  </customSheetViews>
  <mergeCells count="1">
    <mergeCell ref="D13:F13"/>
  </mergeCells>
  <hyperlinks>
    <hyperlink ref="A5" location="MENU!A1" display="BACK TO MENU" xr:uid="{00000000-0004-0000-0900-000000000000}"/>
  </hyperlinks>
  <pageMargins left="0" right="0.7" top="0" bottom="0.75" header="0.3" footer="0.3"/>
  <pageSetup scale="47"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5"/>
  <sheetViews>
    <sheetView zoomScale="85" zoomScaleNormal="85" workbookViewId="0">
      <selection activeCell="G14" sqref="G14"/>
    </sheetView>
  </sheetViews>
  <sheetFormatPr defaultColWidth="8.875" defaultRowHeight="14.25"/>
  <cols>
    <col min="1" max="1" width="21.625" style="305" customWidth="1"/>
    <col min="2" max="2" width="13.625" style="305" customWidth="1"/>
    <col min="3" max="3" width="15.25" style="306" customWidth="1"/>
    <col min="4" max="5" width="15.75" style="305" customWidth="1"/>
    <col min="6" max="6" width="14.5" style="305" customWidth="1"/>
    <col min="7" max="7" width="14.5" style="306" customWidth="1"/>
    <col min="8" max="8" width="12.875" style="306" customWidth="1"/>
    <col min="9" max="9" width="14" style="305" customWidth="1"/>
    <col min="10" max="10" width="12.875" style="305" customWidth="1"/>
    <col min="11" max="12" width="13.5" style="305" customWidth="1"/>
    <col min="13" max="16384" width="8.875" style="305"/>
  </cols>
  <sheetData>
    <row r="1" spans="1:12" ht="24.95" customHeight="1">
      <c r="A1" s="375" t="s">
        <v>106</v>
      </c>
      <c r="B1" s="375"/>
      <c r="C1" s="375"/>
      <c r="D1" s="375"/>
      <c r="E1" s="375"/>
      <c r="F1" s="375"/>
      <c r="G1" s="375"/>
      <c r="H1" s="375"/>
      <c r="I1" s="344"/>
      <c r="J1" s="344"/>
    </row>
    <row r="2" spans="1:12" ht="37.5">
      <c r="A2" s="375"/>
      <c r="B2" s="375"/>
      <c r="C2" s="375"/>
      <c r="D2" s="375"/>
      <c r="E2" s="375"/>
      <c r="F2" s="375"/>
      <c r="G2" s="375"/>
      <c r="H2" s="375"/>
      <c r="I2" s="344"/>
      <c r="J2" s="344"/>
      <c r="K2" s="308"/>
    </row>
    <row r="3" spans="1:12" s="304" customFormat="1" ht="20.100000000000001" customHeight="1">
      <c r="A3" s="975" t="s">
        <v>240</v>
      </c>
      <c r="B3" s="975"/>
      <c r="C3" s="975"/>
      <c r="D3" s="975"/>
      <c r="E3" s="975"/>
      <c r="F3" s="629"/>
      <c r="G3" s="629"/>
      <c r="H3" s="629"/>
      <c r="I3" s="629"/>
      <c r="J3" s="629"/>
      <c r="K3" s="629"/>
      <c r="L3" s="629"/>
    </row>
    <row r="4" spans="1:12" ht="15" customHeight="1">
      <c r="C4" s="839" t="s">
        <v>241</v>
      </c>
      <c r="H4" s="305"/>
    </row>
    <row r="5" spans="1:12" s="304" customFormat="1" ht="20.100000000000001" customHeight="1">
      <c r="A5" s="13" t="s">
        <v>86</v>
      </c>
      <c r="C5" s="312" t="s">
        <v>108</v>
      </c>
      <c r="D5" s="360" t="e">
        <f>#REF!</f>
        <v>#REF!</v>
      </c>
      <c r="E5" s="360"/>
      <c r="H5" s="316"/>
    </row>
    <row r="6" spans="1:12" ht="15" customHeight="1"/>
    <row r="7" spans="1:12" s="345" customFormat="1" ht="19.5" customHeight="1">
      <c r="A7" s="1001" t="s">
        <v>91</v>
      </c>
      <c r="B7" s="969" t="s">
        <v>109</v>
      </c>
      <c r="C7" s="291" t="s">
        <v>2</v>
      </c>
      <c r="D7" s="372" t="s">
        <v>11</v>
      </c>
      <c r="E7" s="372" t="s">
        <v>43</v>
      </c>
    </row>
    <row r="8" spans="1:12" s="345" customFormat="1" ht="19.5" customHeight="1">
      <c r="A8" s="1002"/>
      <c r="B8" s="970"/>
      <c r="C8" s="369" t="s">
        <v>110</v>
      </c>
      <c r="D8" s="366"/>
      <c r="E8" s="366" t="s">
        <v>175</v>
      </c>
    </row>
    <row r="9" spans="1:12" s="345" customFormat="1" ht="19.5" customHeight="1">
      <c r="A9" s="1003"/>
      <c r="B9" s="971"/>
      <c r="C9" s="365" t="s">
        <v>10</v>
      </c>
      <c r="D9" s="352" t="s">
        <v>113</v>
      </c>
      <c r="E9" s="352" t="s">
        <v>113</v>
      </c>
    </row>
    <row r="10" spans="1:12" s="345" customFormat="1" ht="19.5" customHeight="1">
      <c r="A10" s="962" t="s">
        <v>187</v>
      </c>
      <c r="B10" s="817"/>
      <c r="C10" s="394">
        <v>44716</v>
      </c>
      <c r="D10" s="955">
        <f t="shared" ref="D10" si="0">C10+3</f>
        <v>44719</v>
      </c>
      <c r="E10" s="939" t="s">
        <v>119</v>
      </c>
      <c r="F10" s="626"/>
    </row>
    <row r="11" spans="1:12" s="345" customFormat="1" ht="19.5" customHeight="1">
      <c r="A11" s="623" t="s">
        <v>243</v>
      </c>
      <c r="B11" s="817" t="s">
        <v>516</v>
      </c>
      <c r="C11" s="394">
        <f>C10+7</f>
        <v>44723</v>
      </c>
      <c r="D11" s="955" t="s">
        <v>144</v>
      </c>
      <c r="E11" s="955"/>
    </row>
    <row r="12" spans="1:12" s="345" customFormat="1" ht="19.5" customHeight="1">
      <c r="A12" s="887" t="s">
        <v>517</v>
      </c>
      <c r="B12" s="659" t="s">
        <v>436</v>
      </c>
      <c r="C12" s="394">
        <f t="shared" ref="C12:C15" si="1">C11+7</f>
        <v>44730</v>
      </c>
      <c r="D12" s="929">
        <f t="shared" ref="D12:D15" si="2">C12+3</f>
        <v>44733</v>
      </c>
      <c r="E12" s="885" t="s">
        <v>119</v>
      </c>
      <c r="F12" s="625"/>
    </row>
    <row r="13" spans="1:12" s="345" customFormat="1" ht="19.5" customHeight="1">
      <c r="A13" s="887" t="s">
        <v>242</v>
      </c>
      <c r="B13" s="817" t="s">
        <v>518</v>
      </c>
      <c r="C13" s="394">
        <f t="shared" si="1"/>
        <v>44737</v>
      </c>
      <c r="D13" s="929">
        <f t="shared" si="2"/>
        <v>44740</v>
      </c>
      <c r="E13" s="885" t="s">
        <v>119</v>
      </c>
      <c r="F13" s="625"/>
    </row>
    <row r="14" spans="1:12" s="345" customFormat="1" ht="19.5" customHeight="1">
      <c r="A14" s="962" t="s">
        <v>187</v>
      </c>
      <c r="B14" s="817"/>
      <c r="C14" s="394">
        <f t="shared" si="1"/>
        <v>44744</v>
      </c>
      <c r="D14" s="955">
        <f t="shared" ref="D14" si="3">C14+3</f>
        <v>44747</v>
      </c>
      <c r="E14" s="885" t="s">
        <v>119</v>
      </c>
      <c r="F14" s="625"/>
    </row>
    <row r="15" spans="1:12" s="345" customFormat="1" ht="19.5" customHeight="1">
      <c r="A15" s="887" t="s">
        <v>519</v>
      </c>
      <c r="B15" s="817" t="s">
        <v>520</v>
      </c>
      <c r="C15" s="394">
        <f t="shared" si="1"/>
        <v>44751</v>
      </c>
      <c r="D15" s="929">
        <f t="shared" si="2"/>
        <v>44754</v>
      </c>
      <c r="E15" s="939" t="s">
        <v>119</v>
      </c>
      <c r="F15" s="936"/>
    </row>
    <row r="16" spans="1:12" s="169" customFormat="1" ht="20.100000000000001" customHeight="1">
      <c r="A16" s="358" t="s">
        <v>244</v>
      </c>
      <c r="C16" s="937"/>
      <c r="D16" s="938"/>
      <c r="E16" s="671" t="s">
        <v>103</v>
      </c>
      <c r="F16" s="217"/>
      <c r="G16" s="217"/>
      <c r="H16" s="199"/>
    </row>
    <row r="17" spans="1:8" s="169" customFormat="1" ht="15" customHeight="1">
      <c r="A17" s="201" t="s">
        <v>100</v>
      </c>
      <c r="C17" s="199"/>
      <c r="G17" s="199"/>
      <c r="H17" s="199"/>
    </row>
    <row r="18" spans="1:8" s="169" customFormat="1" ht="45.75" customHeight="1">
      <c r="A18" s="821" t="s">
        <v>245</v>
      </c>
      <c r="B18" s="368" t="s">
        <v>246</v>
      </c>
      <c r="C18" s="199"/>
      <c r="G18" s="199"/>
      <c r="H18" s="199"/>
    </row>
    <row r="19" spans="1:8" s="169" customFormat="1" ht="15" customHeight="1">
      <c r="A19" s="368" t="s">
        <v>247</v>
      </c>
      <c r="C19" s="199"/>
      <c r="G19" s="199"/>
      <c r="H19" s="199"/>
    </row>
    <row r="20" spans="1:8" s="169" customFormat="1" ht="15" customHeight="1">
      <c r="A20" s="221" t="s">
        <v>81</v>
      </c>
      <c r="B20" s="340"/>
      <c r="C20" s="341"/>
      <c r="D20" s="339"/>
      <c r="E20" s="339"/>
      <c r="F20" s="343"/>
      <c r="H20" s="199"/>
    </row>
    <row r="21" spans="1:8" s="169" customFormat="1" ht="15" customHeight="1">
      <c r="A21" s="149" t="s">
        <v>0</v>
      </c>
      <c r="B21" s="342"/>
      <c r="C21" s="343"/>
      <c r="D21" s="370"/>
      <c r="E21" s="370"/>
      <c r="F21" s="343"/>
      <c r="H21" s="199"/>
    </row>
    <row r="22" spans="1:8" s="169" customFormat="1" ht="15" customHeight="1">
      <c r="A22" s="257" t="s">
        <v>104</v>
      </c>
      <c r="B22" s="159"/>
      <c r="C22" s="343"/>
      <c r="D22" s="370"/>
      <c r="E22" s="370"/>
      <c r="F22" s="343"/>
      <c r="G22" s="199"/>
      <c r="H22" s="199"/>
    </row>
    <row r="23" spans="1:8" s="169" customFormat="1" ht="15" customHeight="1">
      <c r="A23" s="257" t="s">
        <v>83</v>
      </c>
      <c r="B23" s="159"/>
      <c r="C23" s="343"/>
      <c r="D23" s="370"/>
      <c r="E23" s="370"/>
      <c r="F23" s="370"/>
      <c r="G23" s="199"/>
      <c r="H23" s="199"/>
    </row>
    <row r="24" spans="1:8" s="169" customFormat="1" ht="15" customHeight="1">
      <c r="A24" s="257" t="s">
        <v>84</v>
      </c>
      <c r="C24" s="199"/>
      <c r="G24" s="199"/>
      <c r="H24" s="199"/>
    </row>
    <row r="25" spans="1:8" s="169" customFormat="1" ht="15" customHeight="1">
      <c r="A25" s="257" t="s">
        <v>105</v>
      </c>
      <c r="C25" s="199"/>
      <c r="G25" s="199"/>
      <c r="H25" s="199"/>
    </row>
  </sheetData>
  <customSheetViews>
    <customSheetView guid="{035FD7B7-E407-47C6-82D2-F16A7036DEE3}" scale="85">
      <selection activeCell="F12" sqref="F12"/>
      <pageMargins left="0" right="0" top="0" bottom="0" header="0" footer="0"/>
      <pageSetup orientation="portrait"/>
    </customSheetView>
    <customSheetView guid="{D73C7D54-4891-4237-9750-225D2462AB34}" scale="85">
      <selection activeCell="H7" sqref="H7"/>
      <pageMargins left="0" right="0" top="0" bottom="0" header="0" footer="0"/>
      <pageSetup orientation="portrait"/>
    </customSheetView>
    <customSheetView guid="{77C6715E-78A8-45AF-BBE5-55C648F3FD39}" scale="85">
      <selection activeCell="H30" sqref="H30"/>
      <pageMargins left="0" right="0" top="0" bottom="0" header="0" footer="0"/>
      <pageSetup orientation="portrait" r:id="rId1"/>
    </customSheetView>
    <customSheetView guid="{C6EA2456-9077-41F6-8AD1-2B98609E6968}" scale="85">
      <selection activeCell="D16" sqref="D16"/>
      <pageMargins left="0" right="0" top="0" bottom="0" header="0" footer="0"/>
      <pageSetup orientation="portrait" r:id="rId2"/>
    </customSheetView>
    <customSheetView guid="{36EED012-CDEF-4DC1-8A77-CC61E5DDA9AF}" scale="85">
      <selection activeCell="A3" sqref="A3"/>
      <pageMargins left="0" right="0" top="0" bottom="0" header="0" footer="0"/>
      <pageSetup orientation="portrait"/>
    </customSheetView>
    <customSheetView guid="{6D779134-8889-443F-9ACA-8D735092180D}" scale="85">
      <selection activeCell="E24" sqref="E24"/>
      <pageMargins left="0" right="0" top="0" bottom="0" header="0" footer="0"/>
      <pageSetup orientation="portrait"/>
    </customSheetView>
    <customSheetView guid="{DB8C7FDF-A076-429E-9C69-19F5346810D2}" scale="85">
      <selection activeCell="M23" sqref="M23"/>
      <pageMargins left="0" right="0" top="0" bottom="0" header="0" footer="0"/>
      <pageSetup orientation="portrait"/>
    </customSheetView>
    <customSheetView guid="{4BAB3EE4-9C54-4B90-B433-C200B8083694}" scale="85">
      <selection activeCell="I8" sqref="I8"/>
      <pageMargins left="0" right="0" top="0" bottom="0" header="0" footer="0"/>
      <pageSetup orientation="portrait"/>
    </customSheetView>
    <customSheetView guid="{A0571078-F8D9-4419-99DA-CC05A0A8884F}" scale="85">
      <selection activeCell="C14" sqref="C14:L14"/>
      <pageMargins left="0" right="0" top="0" bottom="0" header="0" footer="0"/>
      <pageSetup orientation="portrait"/>
    </customSheetView>
    <customSheetView guid="{23D6460C-E645-4432-B260-E5EED77E92F3}" scale="85">
      <selection activeCell="A11" sqref="A11"/>
      <pageMargins left="0" right="0" top="0" bottom="0" header="0" footer="0"/>
      <pageSetup orientation="portrait"/>
    </customSheetView>
    <customSheetView guid="{CEA7FD87-719A-426A-B06E-9D4E99783EED}" scale="85">
      <selection activeCell="C20" sqref="C20"/>
      <pageMargins left="0" right="0" top="0" bottom="0" header="0" footer="0"/>
      <pageSetup orientation="portrait"/>
    </customSheetView>
    <customSheetView guid="{88931C49-9137-4FED-AEBA-55DC84EE773E}" scale="85">
      <selection activeCell="F23" sqref="F23"/>
      <pageMargins left="0" right="0" top="0" bottom="0" header="0" footer="0"/>
      <pageSetup orientation="portrait"/>
    </customSheetView>
    <customSheetView guid="{D7835D66-B13D-4A90-85BF-DC3ACE120431}" scale="85">
      <selection activeCell="G23" sqref="G23"/>
      <pageMargins left="0" right="0" top="0" bottom="0" header="0" footer="0"/>
      <pageSetup orientation="portrait"/>
    </customSheetView>
    <customSheetView guid="{93A7AE30-CF2C-4CF1-930B-9425B5F5817D}" scale="85">
      <selection activeCell="F31" sqref="F31"/>
      <pageMargins left="0" right="0" top="0" bottom="0" header="0" footer="0"/>
      <pageSetup orientation="portrait"/>
    </customSheetView>
    <customSheetView guid="{C00304E5-BAC8-4C34-B3D2-AD7EACE0CB92}" scale="85">
      <selection activeCell="M23" sqref="M23"/>
      <pageMargins left="0" right="0" top="0" bottom="0" header="0" footer="0"/>
      <pageSetup orientation="portrait"/>
    </customSheetView>
    <customSheetView guid="{B9C309E4-7299-4CD5-AAAB-CF9542D1540F}" scale="85">
      <selection activeCell="M23" sqref="M23"/>
      <pageMargins left="0" right="0" top="0" bottom="0" header="0" footer="0"/>
      <pageSetup orientation="portrait"/>
    </customSheetView>
    <customSheetView guid="{3E9A2BAE-164D-47A0-8104-C7D4E0A4EAEF}" scale="85">
      <selection activeCell="C20" sqref="C20"/>
      <pageMargins left="0" right="0" top="0" bottom="0" header="0" footer="0"/>
      <pageSetup orientation="portrait"/>
    </customSheetView>
    <customSheetView guid="{3DA74F3E-F145-470D-BDA0-4288A858AFDF}" scale="85">
      <selection activeCell="C20" sqref="C20"/>
      <pageMargins left="0" right="0" top="0" bottom="0" header="0" footer="0"/>
      <pageSetup orientation="portrait"/>
    </customSheetView>
    <customSheetView guid="{8E2DF192-20FD-40DB-8385-493ED9B1C2BF}" scale="85">
      <selection activeCell="K8" sqref="K8"/>
      <pageMargins left="0" right="0" top="0" bottom="0" header="0" footer="0"/>
      <pageSetup orientation="portrait" r:id="rId3"/>
    </customSheetView>
  </customSheetViews>
  <mergeCells count="3">
    <mergeCell ref="A3:E3"/>
    <mergeCell ref="A7:A9"/>
    <mergeCell ref="B7:B9"/>
  </mergeCells>
  <hyperlinks>
    <hyperlink ref="A5" location="MENU!A1" display="BACK TO MENU" xr:uid="{00000000-0004-0000-0A00-000000000000}"/>
  </hyperlinks>
  <pageMargins left="0.7" right="0.7" top="0.75" bottom="0.75" header="0.3" footer="0.3"/>
  <pageSetup orientation="portrait" r:id="rId4"/>
  <drawing r:id="rId5"/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305" customWidth="1"/>
    <col min="2" max="2" width="11.125" style="305" customWidth="1"/>
    <col min="3" max="3" width="10" style="306" customWidth="1"/>
    <col min="4" max="4" width="12.625" style="305" customWidth="1"/>
    <col min="5" max="5" width="15.125" style="305" customWidth="1"/>
    <col min="6" max="6" width="13.25" style="306" customWidth="1"/>
    <col min="7" max="7" width="10" style="306" customWidth="1"/>
    <col min="8" max="8" width="10" style="305" customWidth="1"/>
    <col min="9" max="9" width="16.875" style="305" customWidth="1"/>
    <col min="10" max="10" width="10" style="305" customWidth="1"/>
    <col min="11" max="11" width="10.5" style="305" customWidth="1"/>
    <col min="12" max="16384" width="8.875" style="305"/>
  </cols>
  <sheetData>
    <row r="1" spans="1:11" ht="24.95" customHeight="1">
      <c r="A1" s="647"/>
      <c r="D1" s="647" t="s">
        <v>106</v>
      </c>
      <c r="E1" s="647"/>
      <c r="F1" s="647"/>
      <c r="G1" s="647"/>
      <c r="H1" s="647"/>
      <c r="I1" s="647"/>
      <c r="J1" s="647"/>
    </row>
    <row r="2" spans="1:11" ht="33.75">
      <c r="A2" s="647"/>
      <c r="B2" s="647"/>
      <c r="C2" s="647"/>
      <c r="D2" s="647"/>
      <c r="E2" s="647"/>
      <c r="F2" s="647"/>
      <c r="G2" s="647"/>
      <c r="H2" s="647"/>
      <c r="I2" s="647"/>
      <c r="J2" s="647"/>
    </row>
    <row r="3" spans="1:11" s="304" customFormat="1" ht="20.100000000000001" customHeight="1">
      <c r="A3" s="685" t="s">
        <v>248</v>
      </c>
      <c r="B3" s="629"/>
      <c r="C3" s="629"/>
      <c r="D3" s="629"/>
      <c r="E3" s="345"/>
      <c r="F3" s="345"/>
      <c r="G3" s="345"/>
      <c r="H3" s="169"/>
      <c r="I3" s="310"/>
    </row>
    <row r="4" spans="1:11" ht="15" customHeight="1">
      <c r="G4" s="305"/>
    </row>
    <row r="5" spans="1:11" s="304" customFormat="1" ht="20.100000000000001" customHeight="1">
      <c r="A5" s="13" t="s">
        <v>86</v>
      </c>
      <c r="C5" s="312" t="s">
        <v>108</v>
      </c>
      <c r="D5" s="360" t="e">
        <f>#REF!</f>
        <v>#REF!</v>
      </c>
      <c r="G5" s="316"/>
    </row>
    <row r="6" spans="1:11" s="345" customFormat="1" ht="36" customHeight="1"/>
    <row r="7" spans="1:11" s="345" customFormat="1" ht="36" customHeight="1">
      <c r="A7" s="371" t="s">
        <v>91</v>
      </c>
      <c r="B7" s="372" t="s">
        <v>89</v>
      </c>
      <c r="C7" s="373" t="s">
        <v>249</v>
      </c>
      <c r="D7" s="643" t="s">
        <v>11</v>
      </c>
      <c r="E7" s="643" t="s">
        <v>43</v>
      </c>
      <c r="F7" s="643" t="s">
        <v>250</v>
      </c>
      <c r="G7" s="643" t="s">
        <v>251</v>
      </c>
      <c r="H7" s="643" t="s">
        <v>252</v>
      </c>
      <c r="I7" s="643" t="s">
        <v>253</v>
      </c>
      <c r="J7" s="643" t="s">
        <v>254</v>
      </c>
    </row>
    <row r="8" spans="1:11" s="345" customFormat="1" ht="36" customHeight="1">
      <c r="A8" s="374"/>
      <c r="B8" s="374"/>
      <c r="C8" s="365" t="s">
        <v>6</v>
      </c>
      <c r="D8" s="352" t="s">
        <v>113</v>
      </c>
      <c r="E8" s="352" t="s">
        <v>114</v>
      </c>
      <c r="F8" s="352" t="s">
        <v>116</v>
      </c>
      <c r="G8" s="352" t="s">
        <v>117</v>
      </c>
      <c r="H8" s="352" t="s">
        <v>133</v>
      </c>
      <c r="I8" s="352" t="s">
        <v>118</v>
      </c>
      <c r="J8" s="352" t="s">
        <v>223</v>
      </c>
    </row>
    <row r="9" spans="1:11" s="345" customFormat="1" ht="36" customHeight="1">
      <c r="A9" s="672" t="s">
        <v>255</v>
      </c>
      <c r="B9" s="255" t="s">
        <v>256</v>
      </c>
      <c r="C9" s="255">
        <v>44283</v>
      </c>
      <c r="D9" s="255">
        <v>44286</v>
      </c>
      <c r="E9" s="255">
        <v>44287</v>
      </c>
      <c r="F9" s="255">
        <v>44291</v>
      </c>
      <c r="G9" s="255">
        <v>44292</v>
      </c>
      <c r="H9" s="255">
        <v>44293</v>
      </c>
      <c r="I9" s="255">
        <v>44294</v>
      </c>
      <c r="J9" s="255">
        <v>44295</v>
      </c>
      <c r="K9" s="345" t="s">
        <v>257</v>
      </c>
    </row>
    <row r="10" spans="1:11" s="345" customFormat="1" ht="36" customHeight="1">
      <c r="A10" s="825" t="s">
        <v>258</v>
      </c>
      <c r="B10" s="826" t="s">
        <v>259</v>
      </c>
      <c r="C10" s="826">
        <f>C9+7</f>
        <v>44290</v>
      </c>
      <c r="D10" s="826">
        <f>D9+7</f>
        <v>44293</v>
      </c>
      <c r="E10" s="826">
        <f t="shared" ref="E10:J10" si="0">E9+7</f>
        <v>44294</v>
      </c>
      <c r="F10" s="826">
        <f t="shared" si="0"/>
        <v>44298</v>
      </c>
      <c r="G10" s="826">
        <f t="shared" si="0"/>
        <v>44299</v>
      </c>
      <c r="H10" s="826">
        <f t="shared" si="0"/>
        <v>44300</v>
      </c>
      <c r="I10" s="826">
        <f t="shared" si="0"/>
        <v>44301</v>
      </c>
      <c r="J10" s="826">
        <f t="shared" si="0"/>
        <v>44302</v>
      </c>
      <c r="K10" s="1024" t="s">
        <v>260</v>
      </c>
    </row>
    <row r="11" spans="1:11" s="345" customFormat="1" ht="36" customHeight="1">
      <c r="A11" s="825" t="s">
        <v>261</v>
      </c>
      <c r="B11" s="826" t="s">
        <v>262</v>
      </c>
      <c r="C11" s="826">
        <f>C10+7</f>
        <v>44297</v>
      </c>
      <c r="D11" s="826">
        <f t="shared" ref="D11:D14" si="1">D10+7</f>
        <v>44300</v>
      </c>
      <c r="E11" s="826">
        <f t="shared" ref="E11:E14" si="2">E10+7</f>
        <v>44301</v>
      </c>
      <c r="F11" s="826">
        <f t="shared" ref="F11:F14" si="3">F10+7</f>
        <v>44305</v>
      </c>
      <c r="G11" s="826">
        <f t="shared" ref="G11:G14" si="4">G10+7</f>
        <v>44306</v>
      </c>
      <c r="H11" s="826">
        <f t="shared" ref="H11:H14" si="5">H10+7</f>
        <v>44307</v>
      </c>
      <c r="I11" s="826">
        <f t="shared" ref="I11:I14" si="6">I10+7</f>
        <v>44308</v>
      </c>
      <c r="J11" s="826">
        <f t="shared" ref="J11:J14" si="7">J10+7</f>
        <v>44309</v>
      </c>
      <c r="K11" s="1024"/>
    </row>
    <row r="12" spans="1:11" s="345" customFormat="1" ht="36" customHeight="1">
      <c r="A12" s="825" t="s">
        <v>263</v>
      </c>
      <c r="B12" s="826" t="s">
        <v>264</v>
      </c>
      <c r="C12" s="826">
        <f>C11+7</f>
        <v>44304</v>
      </c>
      <c r="D12" s="826">
        <f t="shared" si="1"/>
        <v>44307</v>
      </c>
      <c r="E12" s="826">
        <f t="shared" si="2"/>
        <v>44308</v>
      </c>
      <c r="F12" s="826">
        <f t="shared" si="3"/>
        <v>44312</v>
      </c>
      <c r="G12" s="826">
        <f t="shared" si="4"/>
        <v>44313</v>
      </c>
      <c r="H12" s="826">
        <f t="shared" si="5"/>
        <v>44314</v>
      </c>
      <c r="I12" s="826">
        <f t="shared" si="6"/>
        <v>44315</v>
      </c>
      <c r="J12" s="826">
        <f t="shared" si="7"/>
        <v>44316</v>
      </c>
      <c r="K12" s="1024"/>
    </row>
    <row r="13" spans="1:11" s="345" customFormat="1" ht="36" customHeight="1">
      <c r="A13" s="825" t="s">
        <v>265</v>
      </c>
      <c r="B13" s="826" t="s">
        <v>266</v>
      </c>
      <c r="C13" s="826">
        <f>C12+7</f>
        <v>44311</v>
      </c>
      <c r="D13" s="826">
        <f t="shared" si="1"/>
        <v>44314</v>
      </c>
      <c r="E13" s="826">
        <f t="shared" si="2"/>
        <v>44315</v>
      </c>
      <c r="F13" s="826">
        <f t="shared" si="3"/>
        <v>44319</v>
      </c>
      <c r="G13" s="826">
        <f t="shared" si="4"/>
        <v>44320</v>
      </c>
      <c r="H13" s="826">
        <f t="shared" si="5"/>
        <v>44321</v>
      </c>
      <c r="I13" s="826">
        <f t="shared" si="6"/>
        <v>44322</v>
      </c>
      <c r="J13" s="826">
        <f t="shared" si="7"/>
        <v>44323</v>
      </c>
      <c r="K13" s="1024"/>
    </row>
    <row r="14" spans="1:11" s="345" customFormat="1" ht="31.5" customHeight="1">
      <c r="A14" s="825" t="s">
        <v>267</v>
      </c>
      <c r="B14" s="826" t="s">
        <v>268</v>
      </c>
      <c r="C14" s="826">
        <f>C13+7</f>
        <v>44318</v>
      </c>
      <c r="D14" s="826">
        <f t="shared" si="1"/>
        <v>44321</v>
      </c>
      <c r="E14" s="826">
        <f t="shared" si="2"/>
        <v>44322</v>
      </c>
      <c r="F14" s="826">
        <f t="shared" si="3"/>
        <v>44326</v>
      </c>
      <c r="G14" s="826">
        <f t="shared" si="4"/>
        <v>44327</v>
      </c>
      <c r="H14" s="826">
        <f t="shared" si="5"/>
        <v>44328</v>
      </c>
      <c r="I14" s="826">
        <f t="shared" si="6"/>
        <v>44329</v>
      </c>
      <c r="J14" s="826">
        <f t="shared" si="7"/>
        <v>44330</v>
      </c>
      <c r="K14" s="1024"/>
    </row>
    <row r="15" spans="1:11" s="169" customFormat="1" ht="15" customHeight="1">
      <c r="A15" s="305" t="s">
        <v>182</v>
      </c>
      <c r="C15" s="305"/>
      <c r="D15" s="217"/>
      <c r="E15" s="396" t="s">
        <v>103</v>
      </c>
      <c r="F15" s="217"/>
      <c r="G15" s="199"/>
    </row>
    <row r="16" spans="1:11" s="169" customFormat="1" ht="15" customHeight="1">
      <c r="A16" s="201" t="s">
        <v>100</v>
      </c>
      <c r="C16" s="199"/>
      <c r="F16" s="199"/>
      <c r="G16" s="199"/>
    </row>
    <row r="17" spans="1:10" s="169" customFormat="1" ht="15" customHeight="1">
      <c r="A17" s="368" t="s">
        <v>269</v>
      </c>
      <c r="D17" s="388"/>
      <c r="F17" s="388" t="s">
        <v>270</v>
      </c>
      <c r="G17" s="199"/>
    </row>
    <row r="18" spans="1:10" s="169" customFormat="1" ht="15" customHeight="1">
      <c r="A18" s="368" t="s">
        <v>271</v>
      </c>
      <c r="D18" s="388"/>
      <c r="F18" s="388" t="s">
        <v>272</v>
      </c>
      <c r="G18" s="199"/>
      <c r="H18" s="199"/>
      <c r="I18" s="29"/>
      <c r="J18" s="31"/>
    </row>
    <row r="19" spans="1:10" ht="15" customHeight="1">
      <c r="F19" s="199"/>
      <c r="G19" s="199"/>
      <c r="H19" s="199"/>
      <c r="I19" s="199"/>
      <c r="J19" s="199"/>
    </row>
    <row r="20" spans="1:10" s="169" customFormat="1" ht="15" customHeight="1">
      <c r="A20" s="221" t="s">
        <v>81</v>
      </c>
      <c r="B20" s="340"/>
      <c r="C20" s="341"/>
      <c r="D20" s="339"/>
      <c r="E20" s="343"/>
      <c r="F20" s="199"/>
      <c r="G20" s="199"/>
      <c r="H20" s="199"/>
      <c r="I20" s="199"/>
      <c r="J20" s="199"/>
    </row>
    <row r="21" spans="1:10" s="169" customFormat="1" ht="15" customHeight="1">
      <c r="A21" s="149" t="s">
        <v>0</v>
      </c>
      <c r="B21" s="342"/>
      <c r="C21" s="343"/>
      <c r="D21" s="370"/>
      <c r="E21" s="343"/>
      <c r="F21" s="199"/>
      <c r="G21" s="199"/>
      <c r="H21" s="199"/>
      <c r="I21" s="199"/>
      <c r="J21" s="199"/>
    </row>
    <row r="22" spans="1:10" s="169" customFormat="1" ht="15" customHeight="1">
      <c r="A22" s="257" t="s">
        <v>82</v>
      </c>
      <c r="B22" s="159"/>
      <c r="C22" s="343"/>
      <c r="D22" s="370"/>
      <c r="E22" s="343"/>
      <c r="F22" s="199"/>
      <c r="G22" s="199"/>
    </row>
    <row r="23" spans="1:10" s="169" customFormat="1" ht="15" customHeight="1">
      <c r="A23" s="257" t="s">
        <v>83</v>
      </c>
      <c r="B23" s="159"/>
      <c r="C23" s="343"/>
      <c r="D23" s="370"/>
      <c r="E23" s="370"/>
      <c r="F23" s="199"/>
      <c r="G23" s="199"/>
    </row>
    <row r="24" spans="1:10" s="169" customFormat="1" ht="15" customHeight="1">
      <c r="A24" s="257" t="s">
        <v>84</v>
      </c>
      <c r="C24" s="199"/>
      <c r="F24" s="199"/>
      <c r="G24" s="199"/>
    </row>
    <row r="25" spans="1:10" s="169" customFormat="1" ht="15.75">
      <c r="A25" s="257" t="s">
        <v>105</v>
      </c>
      <c r="C25" s="199"/>
      <c r="F25" s="199"/>
      <c r="G25" s="199"/>
    </row>
  </sheetData>
  <customSheetViews>
    <customSheetView guid="{035FD7B7-E407-47C6-82D2-F16A7036DEE3}" scale="82" state="hidden" topLeftCell="A7">
      <selection activeCell="F10" sqref="F10"/>
      <pageMargins left="0" right="0" top="0" bottom="0" header="0" footer="0"/>
      <pageSetup orientation="portrait" r:id="rId1"/>
    </customSheetView>
    <customSheetView guid="{D73C7D54-4891-4237-9750-225D2462AB34}" scale="82" topLeftCell="A7">
      <selection activeCell="F10" sqref="F10"/>
      <pageMargins left="0" right="0" top="0" bottom="0" header="0" footer="0"/>
      <pageSetup orientation="portrait" r:id="rId2"/>
    </customSheetView>
    <customSheetView guid="{77C6715E-78A8-45AF-BBE5-55C648F3FD39}" scale="82">
      <selection activeCell="F10" sqref="F10"/>
      <pageMargins left="0" right="0" top="0" bottom="0" header="0" footer="0"/>
      <pageSetup orientation="portrait" r:id="rId3"/>
    </customSheetView>
    <customSheetView guid="{C6EA2456-9077-41F6-8AD1-2B98609E6968}" scale="82">
      <selection activeCell="N12" sqref="N12"/>
      <pageMargins left="0" right="0" top="0" bottom="0" header="0" footer="0"/>
      <pageSetup orientation="portrait" r:id="rId4"/>
    </customSheetView>
    <customSheetView guid="{36EED012-CDEF-4DC1-8A77-CC61E5DDA9AF}" scale="82">
      <selection activeCell="G27" sqref="G27"/>
      <pageMargins left="0" right="0" top="0" bottom="0" header="0" footer="0"/>
      <pageSetup orientation="portrait" r:id="rId5"/>
    </customSheetView>
    <customSheetView guid="{6D779134-8889-443F-9ACA-8D735092180D}" scale="82">
      <selection activeCell="I11" sqref="I11"/>
      <pageMargins left="0" right="0" top="0" bottom="0" header="0" footer="0"/>
      <pageSetup orientation="portrait" r:id="rId6"/>
    </customSheetView>
    <customSheetView guid="{DB8C7FDF-A076-429E-9C69-19F5346810D2}" scale="82">
      <selection activeCell="L12" sqref="L12"/>
      <pageMargins left="0" right="0" top="0" bottom="0" header="0" footer="0"/>
      <pageSetup orientation="portrait"/>
    </customSheetView>
    <customSheetView guid="{4BAB3EE4-9C54-4B90-B433-C200B8083694}" scale="82">
      <selection activeCell="E11" sqref="E11"/>
      <pageMargins left="0" right="0" top="0" bottom="0" header="0" footer="0"/>
      <pageSetup orientation="portrait"/>
    </customSheetView>
    <customSheetView guid="{A0571078-F8D9-4419-99DA-CC05A0A8884F}" scale="82">
      <selection activeCell="A13" sqref="A13:B13"/>
      <pageMargins left="0" right="0" top="0" bottom="0" header="0" footer="0"/>
      <pageSetup orientation="portrait"/>
    </customSheetView>
    <customSheetView guid="{23D6460C-E645-4432-B260-E5EED77E92F3}" scale="82">
      <selection activeCell="I11" sqref="I11"/>
      <pageMargins left="0" right="0" top="0" bottom="0" header="0" footer="0"/>
      <pageSetup orientation="portrait"/>
    </customSheetView>
    <customSheetView guid="{CEA7FD87-719A-426A-B06E-9D4E99783EED}" scale="82" topLeftCell="A10">
      <selection activeCell="A20" sqref="A20"/>
      <pageMargins left="0" right="0" top="0" bottom="0" header="0" footer="0"/>
      <pageSetup orientation="portrait"/>
    </customSheetView>
    <customSheetView guid="{88931C49-9137-4FED-AEBA-55DC84EE773E}" scale="82">
      <selection activeCell="A20" sqref="A20"/>
      <pageMargins left="0" right="0" top="0" bottom="0" header="0" footer="0"/>
      <pageSetup orientation="portrait"/>
    </customSheetView>
    <customSheetView guid="{D7835D66-B13D-4A90-85BF-DC3ACE120431}" scale="82">
      <selection activeCell="P12" sqref="P12"/>
      <pageMargins left="0" right="0" top="0" bottom="0" header="0" footer="0"/>
      <pageSetup orientation="portrait"/>
    </customSheetView>
    <customSheetView guid="{93A7AE30-CF2C-4CF1-930B-9425B5F5817D}" scale="82">
      <selection activeCell="E7" sqref="E7"/>
      <pageMargins left="0" right="0" top="0" bottom="0" header="0" footer="0"/>
      <pageSetup orientation="portrait"/>
    </customSheetView>
    <customSheetView guid="{C00304E5-BAC8-4C34-B3D2-AD7EACE0CB92}" scale="82">
      <selection activeCell="L12" sqref="L12"/>
      <pageMargins left="0" right="0" top="0" bottom="0" header="0" footer="0"/>
      <pageSetup orientation="portrait"/>
    </customSheetView>
    <customSheetView guid="{B9C309E4-7299-4CD5-AAAB-CF9542D1540F}" scale="82" topLeftCell="A10">
      <selection activeCell="A20" sqref="A20"/>
      <pageMargins left="0" right="0" top="0" bottom="0" header="0" footer="0"/>
      <pageSetup orientation="portrait"/>
    </customSheetView>
    <customSheetView guid="{3E9A2BAE-164D-47A0-8104-C7D4E0A4EAEF}" scale="82">
      <selection activeCell="F12" sqref="F12"/>
      <pageMargins left="0" right="0" top="0" bottom="0" header="0" footer="0"/>
      <pageSetup orientation="portrait" r:id="rId7"/>
    </customSheetView>
    <customSheetView guid="{3DA74F3E-F145-470D-BDA0-4288A858AFDF}" scale="82">
      <selection activeCell="K15" sqref="K15"/>
      <pageMargins left="0" right="0" top="0" bottom="0" header="0" footer="0"/>
      <pageSetup orientation="portrait" r:id="rId8"/>
    </customSheetView>
    <customSheetView guid="{8E2DF192-20FD-40DB-8385-493ED9B1C2BF}" scale="82">
      <selection activeCell="G26" sqref="G26"/>
      <pageMargins left="0" right="0" top="0" bottom="0" header="0" footer="0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B00-000000000000}"/>
  </hyperlinks>
  <pageMargins left="0.7" right="0.7" top="0.75" bottom="0.75" header="0.3" footer="0.3"/>
  <pageSetup orientation="portrait" r:id="rId10"/>
  <drawing r:id="rId1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C46"/>
  <sheetViews>
    <sheetView showGridLines="0" topLeftCell="A4" zoomScale="85" zoomScaleNormal="85" workbookViewId="0">
      <selection activeCell="L34" sqref="L34"/>
    </sheetView>
  </sheetViews>
  <sheetFormatPr defaultColWidth="8.875" defaultRowHeight="14.25"/>
  <cols>
    <col min="1" max="1" width="22.125" style="305" customWidth="1"/>
    <col min="2" max="2" width="12" style="305" customWidth="1"/>
    <col min="3" max="3" width="11.875" style="306" customWidth="1"/>
    <col min="4" max="4" width="17.375" style="305" customWidth="1"/>
    <col min="5" max="6" width="17.125" style="305" customWidth="1"/>
    <col min="7" max="7" width="17.125" style="306" customWidth="1"/>
    <col min="8" max="8" width="21.75" style="306" customWidth="1"/>
    <col min="9" max="9" width="18.25" style="305" customWidth="1"/>
    <col min="10" max="10" width="12.875" style="305" customWidth="1"/>
    <col min="11" max="11" width="9.25" style="305" customWidth="1"/>
    <col min="12" max="12" width="9.875" style="305" customWidth="1"/>
    <col min="13" max="13" width="10.5" style="305" customWidth="1"/>
    <col min="14" max="16384" width="8.875" style="305"/>
  </cols>
  <sheetData>
    <row r="1" spans="1:11" ht="24.95" customHeight="1">
      <c r="A1" s="307" t="s">
        <v>106</v>
      </c>
      <c r="B1" s="307"/>
      <c r="C1" s="307"/>
      <c r="D1" s="307"/>
      <c r="E1" s="307"/>
      <c r="F1" s="926"/>
      <c r="G1" s="307"/>
      <c r="H1" s="307"/>
      <c r="I1" s="344"/>
    </row>
    <row r="2" spans="1:11" ht="24.95" customHeight="1">
      <c r="A2" s="307"/>
      <c r="B2" s="307"/>
      <c r="C2" s="307"/>
      <c r="D2" s="307"/>
      <c r="E2" s="307"/>
      <c r="F2" s="926"/>
      <c r="G2" s="307"/>
      <c r="H2" s="307"/>
      <c r="I2" s="344"/>
      <c r="J2" s="308"/>
      <c r="K2" s="308"/>
    </row>
    <row r="3" spans="1:11" ht="15" customHeight="1"/>
    <row r="4" spans="1:11" ht="15" customHeight="1"/>
    <row r="5" spans="1:11" s="304" customFormat="1" ht="20.100000000000001" customHeight="1">
      <c r="A5" s="13" t="s">
        <v>86</v>
      </c>
      <c r="C5" s="316"/>
      <c r="E5" s="312" t="s">
        <v>87</v>
      </c>
      <c r="F5" s="312"/>
      <c r="G5" s="360" t="e">
        <f>#REF!</f>
        <v>#REF!</v>
      </c>
      <c r="H5" s="316"/>
    </row>
    <row r="6" spans="1:11" s="345" customFormat="1" ht="19.5" customHeight="1"/>
    <row r="7" spans="1:11" s="345" customFormat="1" ht="19.5" customHeight="1">
      <c r="A7" s="399" t="s">
        <v>273</v>
      </c>
      <c r="B7" s="361"/>
      <c r="C7" s="361"/>
      <c r="D7" s="629"/>
      <c r="E7" s="629"/>
      <c r="F7" s="927"/>
      <c r="G7" s="839" t="s">
        <v>241</v>
      </c>
    </row>
    <row r="8" spans="1:11" s="345" customFormat="1" ht="35.25" customHeight="1">
      <c r="A8" s="1001" t="s">
        <v>91</v>
      </c>
      <c r="B8" s="969" t="s">
        <v>193</v>
      </c>
      <c r="C8" s="969" t="s">
        <v>274</v>
      </c>
      <c r="D8" s="1025" t="s">
        <v>275</v>
      </c>
      <c r="E8" s="1026"/>
      <c r="F8" s="1027"/>
      <c r="G8" s="1025" t="s">
        <v>276</v>
      </c>
      <c r="H8" s="1027"/>
    </row>
    <row r="9" spans="1:11" s="345" customFormat="1" ht="19.5" customHeight="1">
      <c r="A9" s="1002"/>
      <c r="B9" s="970"/>
      <c r="C9" s="971"/>
      <c r="D9" s="1025" t="s">
        <v>277</v>
      </c>
      <c r="E9" s="1026"/>
      <c r="F9" s="1027"/>
      <c r="G9" s="1025" t="s">
        <v>152</v>
      </c>
      <c r="H9" s="1027"/>
    </row>
    <row r="10" spans="1:11" s="345" customFormat="1" ht="19.5" customHeight="1">
      <c r="A10" s="1003"/>
      <c r="B10" s="971"/>
      <c r="C10" s="364" t="s">
        <v>31</v>
      </c>
      <c r="D10" s="643" t="s">
        <v>278</v>
      </c>
      <c r="E10" s="643" t="s">
        <v>279</v>
      </c>
      <c r="F10" s="366" t="s">
        <v>442</v>
      </c>
      <c r="G10" s="366" t="s">
        <v>280</v>
      </c>
      <c r="H10" s="366" t="s">
        <v>281</v>
      </c>
    </row>
    <row r="11" spans="1:11" s="345" customFormat="1" ht="19.5" customHeight="1">
      <c r="A11" s="656" t="s">
        <v>283</v>
      </c>
      <c r="B11" s="673" t="s">
        <v>441</v>
      </c>
      <c r="C11" s="23">
        <v>44712</v>
      </c>
      <c r="D11" s="23">
        <v>44715</v>
      </c>
      <c r="E11" s="23"/>
      <c r="F11" s="23"/>
      <c r="G11" s="23"/>
      <c r="H11" s="23">
        <v>44716</v>
      </c>
    </row>
    <row r="12" spans="1:11" s="345" customFormat="1" ht="20.25" customHeight="1">
      <c r="A12" s="656" t="s">
        <v>521</v>
      </c>
      <c r="B12" s="674" t="s">
        <v>522</v>
      </c>
      <c r="C12" s="23">
        <f>C11+7</f>
        <v>44719</v>
      </c>
      <c r="D12" s="23"/>
      <c r="E12" s="23">
        <v>44722</v>
      </c>
      <c r="F12" s="23"/>
      <c r="G12" s="23">
        <v>44723</v>
      </c>
      <c r="H12" s="23"/>
    </row>
    <row r="13" spans="1:11" s="345" customFormat="1" ht="20.25" customHeight="1">
      <c r="A13" s="656" t="s">
        <v>284</v>
      </c>
      <c r="B13" s="673" t="s">
        <v>523</v>
      </c>
      <c r="C13" s="23">
        <f t="shared" ref="C13:C16" si="0">C12+7</f>
        <v>44726</v>
      </c>
      <c r="D13" s="23"/>
      <c r="E13" s="23"/>
      <c r="F13" s="23">
        <v>44729</v>
      </c>
      <c r="G13" s="23"/>
      <c r="H13" s="23">
        <v>44730</v>
      </c>
    </row>
    <row r="14" spans="1:11" s="345" customFormat="1" ht="20.25" customHeight="1">
      <c r="A14" s="656" t="s">
        <v>524</v>
      </c>
      <c r="B14" s="673" t="s">
        <v>525</v>
      </c>
      <c r="C14" s="23">
        <f t="shared" si="0"/>
        <v>44733</v>
      </c>
      <c r="D14" s="23">
        <v>44736</v>
      </c>
      <c r="E14" s="23"/>
      <c r="F14" s="23"/>
      <c r="G14" s="23"/>
      <c r="H14" s="23">
        <v>44737</v>
      </c>
    </row>
    <row r="15" spans="1:11" s="345" customFormat="1" ht="20.25" customHeight="1">
      <c r="A15" s="656" t="s">
        <v>521</v>
      </c>
      <c r="B15" s="674" t="s">
        <v>526</v>
      </c>
      <c r="C15" s="23">
        <f t="shared" si="0"/>
        <v>44740</v>
      </c>
      <c r="D15" s="23"/>
      <c r="E15" s="23">
        <v>44743</v>
      </c>
      <c r="F15" s="23"/>
      <c r="G15" s="23">
        <v>44744</v>
      </c>
      <c r="H15" s="23"/>
    </row>
    <row r="16" spans="1:11" s="345" customFormat="1" ht="20.25" customHeight="1">
      <c r="A16" s="656" t="s">
        <v>284</v>
      </c>
      <c r="B16" s="674" t="s">
        <v>527</v>
      </c>
      <c r="C16" s="23">
        <f t="shared" si="0"/>
        <v>44747</v>
      </c>
      <c r="D16" s="23"/>
      <c r="E16" s="23"/>
      <c r="F16" s="23">
        <v>44750</v>
      </c>
      <c r="G16" s="23"/>
      <c r="H16" s="23">
        <v>44751</v>
      </c>
    </row>
    <row r="17" spans="1:55" s="358" customFormat="1">
      <c r="A17" s="358" t="s">
        <v>285</v>
      </c>
    </row>
    <row r="18" spans="1:55" s="358" customFormat="1" ht="19.5" customHeight="1">
      <c r="A18" s="358" t="s">
        <v>286</v>
      </c>
    </row>
    <row r="19" spans="1:55" s="318" customFormat="1" ht="15" customHeight="1">
      <c r="A19" s="196" t="s">
        <v>100</v>
      </c>
      <c r="C19" s="367"/>
      <c r="G19" s="367"/>
      <c r="H19" s="367"/>
    </row>
    <row r="20" spans="1:55" s="318" customFormat="1" ht="15" customHeight="1">
      <c r="A20" s="368" t="s">
        <v>287</v>
      </c>
      <c r="C20" s="367"/>
      <c r="G20" s="367"/>
      <c r="H20" s="367"/>
    </row>
    <row r="21" spans="1:55" s="318" customFormat="1" ht="15" customHeight="1">
      <c r="A21" s="368"/>
      <c r="C21" s="367"/>
      <c r="G21" s="367"/>
      <c r="H21" s="367"/>
    </row>
    <row r="22" spans="1:55" ht="15" customHeight="1"/>
    <row r="23" spans="1:55" s="345" customFormat="1" ht="19.5" customHeight="1">
      <c r="A23" s="399" t="s">
        <v>288</v>
      </c>
      <c r="B23" s="361"/>
      <c r="C23" s="361"/>
      <c r="D23" s="629"/>
      <c r="E23" s="629"/>
      <c r="F23" s="927"/>
      <c r="G23" s="629"/>
      <c r="H23" s="839" t="s">
        <v>241</v>
      </c>
    </row>
    <row r="24" spans="1:55" s="345" customFormat="1" ht="31.5">
      <c r="A24" s="1001" t="s">
        <v>91</v>
      </c>
      <c r="B24" s="969" t="s">
        <v>89</v>
      </c>
      <c r="C24" s="969" t="s">
        <v>274</v>
      </c>
      <c r="D24" s="1025" t="s">
        <v>275</v>
      </c>
      <c r="E24" s="1027"/>
      <c r="F24" s="928"/>
      <c r="G24" s="920" t="s">
        <v>289</v>
      </c>
      <c r="H24" s="1025" t="s">
        <v>290</v>
      </c>
      <c r="I24" s="1027"/>
    </row>
    <row r="25" spans="1:55" s="345" customFormat="1" ht="20.25" customHeight="1">
      <c r="A25" s="1002"/>
      <c r="B25" s="970"/>
      <c r="C25" s="971"/>
      <c r="D25" s="1028" t="s">
        <v>291</v>
      </c>
      <c r="E25" s="1029"/>
      <c r="F25" s="940"/>
      <c r="G25" s="642" t="s">
        <v>167</v>
      </c>
      <c r="H25" s="1028" t="s">
        <v>132</v>
      </c>
      <c r="I25" s="1029"/>
    </row>
    <row r="26" spans="1:55" s="345" customFormat="1" ht="19.5" customHeight="1">
      <c r="A26" s="1003"/>
      <c r="B26" s="971"/>
      <c r="C26" s="362" t="s">
        <v>44</v>
      </c>
      <c r="D26" s="643" t="s">
        <v>278</v>
      </c>
      <c r="E26" s="643" t="s">
        <v>279</v>
      </c>
      <c r="F26" s="366" t="s">
        <v>442</v>
      </c>
      <c r="G26" s="366" t="s">
        <v>443</v>
      </c>
      <c r="H26" s="366" t="s">
        <v>292</v>
      </c>
      <c r="I26" s="366" t="s">
        <v>175</v>
      </c>
    </row>
    <row r="27" spans="1:55" s="359" customFormat="1" ht="19.5" customHeight="1">
      <c r="A27" s="656" t="s">
        <v>282</v>
      </c>
      <c r="B27" s="674" t="s">
        <v>439</v>
      </c>
      <c r="C27" s="675">
        <v>44707</v>
      </c>
      <c r="D27" s="23">
        <v>44711</v>
      </c>
      <c r="E27" s="23"/>
      <c r="F27" s="23"/>
      <c r="G27" s="23">
        <v>44712</v>
      </c>
      <c r="H27" s="23">
        <v>44714</v>
      </c>
      <c r="I27" s="23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</row>
    <row r="28" spans="1:55" s="359" customFormat="1" ht="19.5" customHeight="1">
      <c r="A28" s="656" t="s">
        <v>284</v>
      </c>
      <c r="B28" s="674" t="s">
        <v>440</v>
      </c>
      <c r="C28" s="675">
        <f t="shared" ref="C28:C31" si="1">C27+7</f>
        <v>44714</v>
      </c>
      <c r="D28" s="23"/>
      <c r="E28" s="23"/>
      <c r="F28" s="23">
        <v>44718</v>
      </c>
      <c r="G28" s="23">
        <f t="shared" ref="G28:G32" si="2">C28+5</f>
        <v>44719</v>
      </c>
      <c r="H28" s="23"/>
      <c r="I28" s="23">
        <v>44721</v>
      </c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</row>
    <row r="29" spans="1:55" s="359" customFormat="1" ht="19.5" customHeight="1">
      <c r="A29" s="656" t="s">
        <v>283</v>
      </c>
      <c r="B29" s="674" t="s">
        <v>528</v>
      </c>
      <c r="C29" s="675">
        <f t="shared" si="1"/>
        <v>44721</v>
      </c>
      <c r="D29" s="23"/>
      <c r="E29" s="23">
        <v>44725</v>
      </c>
      <c r="F29" s="23"/>
      <c r="G29" s="23">
        <f t="shared" si="2"/>
        <v>44726</v>
      </c>
      <c r="H29" s="23"/>
      <c r="I29" s="23">
        <f>C29+7</f>
        <v>44728</v>
      </c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</row>
    <row r="30" spans="1:55" s="359" customFormat="1" ht="19.5" customHeight="1">
      <c r="A30" s="656" t="s">
        <v>282</v>
      </c>
      <c r="B30" s="674" t="s">
        <v>529</v>
      </c>
      <c r="C30" s="675">
        <f>C29+7</f>
        <v>44728</v>
      </c>
      <c r="D30" s="23">
        <f>D27+21</f>
        <v>44732</v>
      </c>
      <c r="E30" s="23"/>
      <c r="F30" s="23"/>
      <c r="G30" s="23">
        <f t="shared" si="2"/>
        <v>44733</v>
      </c>
      <c r="H30" s="23">
        <f>H27+21</f>
        <v>44735</v>
      </c>
      <c r="I30" s="23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</row>
    <row r="31" spans="1:55" s="359" customFormat="1" ht="19.5" customHeight="1">
      <c r="A31" s="656" t="s">
        <v>284</v>
      </c>
      <c r="B31" s="674" t="s">
        <v>530</v>
      </c>
      <c r="C31" s="675">
        <f t="shared" si="1"/>
        <v>44735</v>
      </c>
      <c r="D31" s="23"/>
      <c r="E31" s="23"/>
      <c r="F31" s="23">
        <f>F28+21</f>
        <v>44739</v>
      </c>
      <c r="G31" s="23">
        <f t="shared" si="2"/>
        <v>44740</v>
      </c>
      <c r="H31" s="23"/>
      <c r="I31" s="23">
        <f>I28+21</f>
        <v>44742</v>
      </c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</row>
    <row r="32" spans="1:55" s="359" customFormat="1" ht="19.5" customHeight="1">
      <c r="A32" s="656" t="s">
        <v>283</v>
      </c>
      <c r="B32" s="674" t="s">
        <v>531</v>
      </c>
      <c r="C32" s="675">
        <f>C31+7</f>
        <v>44742</v>
      </c>
      <c r="D32" s="23"/>
      <c r="E32" s="23"/>
      <c r="F32" s="23">
        <f>C32+4</f>
        <v>44746</v>
      </c>
      <c r="G32" s="23">
        <f t="shared" si="2"/>
        <v>44747</v>
      </c>
      <c r="H32" s="23"/>
      <c r="I32" s="23">
        <f>C32+7</f>
        <v>44749</v>
      </c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</row>
    <row r="33" spans="1:8" s="358" customFormat="1" ht="19.5" customHeight="1"/>
    <row r="34" spans="1:8" s="358" customFormat="1" ht="19.5" customHeight="1">
      <c r="A34" s="358" t="s">
        <v>293</v>
      </c>
    </row>
    <row r="35" spans="1:8" s="358" customFormat="1" ht="19.5" customHeight="1">
      <c r="A35" s="358" t="s">
        <v>294</v>
      </c>
    </row>
    <row r="36" spans="1:8" s="318" customFormat="1" ht="19.5" customHeight="1">
      <c r="A36" s="196" t="s">
        <v>100</v>
      </c>
      <c r="C36" s="367"/>
      <c r="G36" s="367"/>
      <c r="H36" s="367"/>
    </row>
    <row r="37" spans="1:8" s="318" customFormat="1" ht="19.5" customHeight="1">
      <c r="A37" s="368" t="s">
        <v>295</v>
      </c>
      <c r="C37" s="367"/>
      <c r="G37" s="367"/>
      <c r="H37" s="367"/>
    </row>
    <row r="38" spans="1:8" ht="15" customHeight="1">
      <c r="A38" s="396" t="s">
        <v>103</v>
      </c>
    </row>
    <row r="39" spans="1:8" s="169" customFormat="1" ht="15" customHeight="1">
      <c r="A39" s="221" t="s">
        <v>81</v>
      </c>
      <c r="B39" s="340"/>
      <c r="C39" s="341"/>
      <c r="D39" s="339"/>
      <c r="E39" s="343"/>
      <c r="F39" s="343"/>
      <c r="H39" s="199"/>
    </row>
    <row r="40" spans="1:8" s="169" customFormat="1" ht="15" customHeight="1">
      <c r="A40" s="149" t="s">
        <v>0</v>
      </c>
      <c r="B40" s="342"/>
      <c r="C40" s="343"/>
      <c r="D40" s="370"/>
      <c r="E40" s="343"/>
      <c r="F40" s="343"/>
      <c r="H40" s="199"/>
    </row>
    <row r="41" spans="1:8" s="169" customFormat="1" ht="15" customHeight="1">
      <c r="A41" s="257" t="s">
        <v>104</v>
      </c>
      <c r="B41" s="159"/>
      <c r="C41" s="343"/>
      <c r="D41" s="370"/>
      <c r="E41" s="343"/>
      <c r="F41" s="343"/>
      <c r="G41" s="199"/>
      <c r="H41" s="199"/>
    </row>
    <row r="42" spans="1:8" s="169" customFormat="1" ht="15" customHeight="1">
      <c r="A42" s="257" t="s">
        <v>83</v>
      </c>
      <c r="B42" s="159"/>
      <c r="C42" s="343"/>
      <c r="D42" s="370"/>
      <c r="E42" s="370"/>
      <c r="F42" s="370"/>
      <c r="G42" s="199"/>
      <c r="H42" s="199"/>
    </row>
    <row r="43" spans="1:8" s="169" customFormat="1" ht="15" customHeight="1">
      <c r="A43" s="257" t="s">
        <v>84</v>
      </c>
      <c r="C43" s="199"/>
      <c r="G43" s="199"/>
      <c r="H43" s="199"/>
    </row>
    <row r="44" spans="1:8" s="169" customFormat="1" ht="15" customHeight="1">
      <c r="A44" s="257" t="s">
        <v>105</v>
      </c>
      <c r="C44" s="199"/>
      <c r="G44" s="199"/>
      <c r="H44" s="199"/>
    </row>
    <row r="45" spans="1:8" ht="15" customHeight="1"/>
    <row r="46" spans="1:8" ht="15" customHeight="1"/>
  </sheetData>
  <customSheetViews>
    <customSheetView guid="{035FD7B7-E407-47C6-82D2-F16A7036DEE3}" scale="85" showGridLines="0" topLeftCell="A10">
      <selection activeCell="G24" sqref="G24"/>
      <pageMargins left="0" right="0" top="0" bottom="0" header="0" footer="0"/>
      <pageSetup scale="60" orientation="landscape"/>
    </customSheetView>
    <customSheetView guid="{D73C7D54-4891-4237-9750-225D2462AB34}" scale="85" showGridLines="0" topLeftCell="A10">
      <selection activeCell="G29" sqref="G29"/>
      <pageMargins left="0" right="0" top="0" bottom="0" header="0" footer="0"/>
      <pageSetup scale="60" orientation="landscape"/>
    </customSheetView>
    <customSheetView guid="{77C6715E-78A8-45AF-BBE5-55C648F3FD39}" scale="85" showGridLines="0" topLeftCell="A7">
      <selection activeCell="G18" sqref="G18"/>
      <pageMargins left="0" right="0" top="0" bottom="0" header="0" footer="0"/>
      <pageSetup scale="60" orientation="landscape" r:id="rId1"/>
    </customSheetView>
    <customSheetView guid="{C6EA2456-9077-41F6-8AD1-2B98609E6968}" scale="85" showGridLines="0" topLeftCell="A7">
      <selection activeCell="J31" sqref="J31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G20" sqref="G20"/>
      <pageMargins left="0" right="0" top="0" bottom="0" header="0" footer="0"/>
      <pageSetup scale="60" orientation="landscape"/>
    </customSheetView>
    <customSheetView guid="{6D779134-8889-443F-9ACA-8D735092180D}" scale="85" showGridLines="0" topLeftCell="A4">
      <selection activeCell="G33" sqref="G33"/>
      <pageMargins left="0" right="0" top="0" bottom="0" header="0" footer="0"/>
      <pageSetup scale="60" orientation="landscape"/>
    </customSheetView>
    <customSheetView guid="{DB8C7FDF-A076-429E-9C69-19F5346810D2}" scale="85" topLeftCell="A25">
      <selection activeCell="G30" sqref="G30"/>
      <pageMargins left="0" right="0" top="0" bottom="0" header="0" footer="0"/>
      <pageSetup scale="60" orientation="landscape"/>
    </customSheetView>
    <customSheetView guid="{4BAB3EE4-9C54-4B90-B433-C200B8083694}" scale="85" topLeftCell="A4">
      <selection activeCell="E27" sqref="E27"/>
      <pageMargins left="0" right="0" top="0" bottom="0" header="0" footer="0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23D6460C-E645-4432-B260-E5EED77E92F3}" scale="85" topLeftCell="A19">
      <selection activeCell="J12" sqref="J12"/>
      <pageMargins left="0" right="0" top="0" bottom="0" header="0" footer="0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" right="0" top="0" bottom="0" header="0" footer="0"/>
      <pageSetup scale="60" orientation="landscape"/>
    </customSheetView>
    <customSheetView guid="{88931C49-9137-4FED-AEBA-55DC84EE773E}" scale="85">
      <selection activeCell="I15" sqref="I15"/>
      <pageMargins left="0" right="0" top="0" bottom="0" header="0" footer="0"/>
      <pageSetup scale="60" orientation="landscape"/>
    </customSheetView>
    <customSheetView guid="{D7835D66-B13D-4A90-85BF-DC3ACE120431}" scale="85" topLeftCell="A4">
      <selection activeCell="G30" sqref="G30"/>
      <pageMargins left="0" right="0" top="0" bottom="0" header="0" footer="0"/>
      <pageSetup scale="60" orientation="landscape"/>
    </customSheetView>
    <customSheetView guid="{93A7AE30-CF2C-4CF1-930B-9425B5F5817D}" scale="85" topLeftCell="A4">
      <selection activeCell="A21" sqref="A21:F21"/>
      <pageMargins left="0" right="0" top="0" bottom="0" header="0" footer="0"/>
      <pageSetup scale="60" orientation="landscape"/>
    </customSheetView>
    <customSheetView guid="{C00304E5-BAC8-4C34-B3D2-AD7EACE0CB92}" scale="85" topLeftCell="A4">
      <selection activeCell="G30" sqref="G30"/>
      <pageMargins left="0" right="0" top="0" bottom="0" header="0" footer="0"/>
      <pageSetup scale="60" orientation="landscape"/>
    </customSheetView>
    <customSheetView guid="{B9C309E4-7299-4CD5-AAAB-CF9542D1540F}" scale="85" topLeftCell="A4">
      <selection activeCell="G30" sqref="G30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K17" sqref="K17"/>
      <pageMargins left="0" right="0" top="0" bottom="0" header="0" footer="0"/>
      <pageSetup scale="60" orientation="landscape"/>
    </customSheetView>
    <customSheetView guid="{3DA74F3E-F145-470D-BDA0-4288A858AFDF}" scale="85" showGridLines="0" topLeftCell="A4">
      <selection activeCell="K17" sqref="K17"/>
      <pageMargins left="0" right="0" top="0" bottom="0" header="0" footer="0"/>
      <pageSetup scale="60" orientation="landscape"/>
    </customSheetView>
    <customSheetView guid="{8E2DF192-20FD-40DB-8385-493ED9B1C2BF}" scale="85" showGridLines="0" topLeftCell="A7">
      <selection activeCell="K17" sqref="K17"/>
      <pageMargins left="0" right="0" top="0" bottom="0" header="0" footer="0"/>
      <pageSetup scale="60" orientation="landscape"/>
    </customSheetView>
  </customSheetViews>
  <mergeCells count="14">
    <mergeCell ref="A8:A10"/>
    <mergeCell ref="B8:B10"/>
    <mergeCell ref="C8:C9"/>
    <mergeCell ref="A24:A26"/>
    <mergeCell ref="B24:B26"/>
    <mergeCell ref="C24:C25"/>
    <mergeCell ref="D8:F8"/>
    <mergeCell ref="D9:F9"/>
    <mergeCell ref="H25:I25"/>
    <mergeCell ref="D25:E25"/>
    <mergeCell ref="G8:H8"/>
    <mergeCell ref="G9:H9"/>
    <mergeCell ref="D24:E24"/>
    <mergeCell ref="H24:I24"/>
  </mergeCells>
  <hyperlinks>
    <hyperlink ref="A5" location="MENU!A1" display="BACK TO MENU" xr:uid="{00000000-0004-0000-0C00-000000000000}"/>
  </hyperlinks>
  <pageMargins left="0.7" right="0.7" top="0.75" bottom="0.75" header="0.3" footer="0.3"/>
  <pageSetup scale="60" orientation="landscape" r:id="rId2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8"/>
  <sheetViews>
    <sheetView topLeftCell="A4" zoomScale="85" zoomScaleNormal="85" workbookViewId="0">
      <selection activeCell="E13" sqref="E13"/>
    </sheetView>
  </sheetViews>
  <sheetFormatPr defaultColWidth="8.875" defaultRowHeight="12.75"/>
  <cols>
    <col min="1" max="1" width="19.5" style="172" customWidth="1"/>
    <col min="2" max="2" width="17.75" style="173" customWidth="1"/>
    <col min="3" max="3" width="18.5" style="35" customWidth="1"/>
    <col min="4" max="4" width="22.625" style="5" customWidth="1"/>
    <col min="5" max="5" width="29.5" style="5" customWidth="1"/>
    <col min="6" max="6" width="10.625" style="5" customWidth="1"/>
    <col min="7" max="16384" width="8.875" style="5"/>
  </cols>
  <sheetData>
    <row r="1" spans="1:7" ht="33.75" customHeight="1">
      <c r="A1" s="645" t="s">
        <v>106</v>
      </c>
      <c r="B1" s="645"/>
      <c r="C1" s="645"/>
      <c r="D1" s="645"/>
    </row>
    <row r="2" spans="1:7" s="165" customFormat="1" ht="18" customHeight="1">
      <c r="A2" s="645"/>
      <c r="B2" s="645"/>
      <c r="C2" s="645"/>
      <c r="D2" s="645"/>
    </row>
    <row r="3" spans="1:7" ht="20.25" customHeight="1">
      <c r="A3" s="686" t="s">
        <v>296</v>
      </c>
      <c r="B3" s="644"/>
      <c r="C3" s="644"/>
      <c r="D3" s="644"/>
    </row>
    <row r="4" spans="1:7" ht="20.25" customHeight="1">
      <c r="A4" s="551"/>
      <c r="B4" s="551"/>
      <c r="C4" s="551"/>
      <c r="D4" s="553" t="s">
        <v>108</v>
      </c>
    </row>
    <row r="5" spans="1:7" ht="20.100000000000001" customHeight="1">
      <c r="A5" s="13" t="s">
        <v>86</v>
      </c>
      <c r="B5" s="269"/>
      <c r="C5" s="185"/>
      <c r="E5" s="195"/>
      <c r="F5" s="231"/>
    </row>
    <row r="6" spans="1:7" ht="15" customHeight="1">
      <c r="A6" s="5"/>
      <c r="B6" s="5"/>
      <c r="C6" s="5"/>
      <c r="D6" s="188"/>
    </row>
    <row r="7" spans="1:7" s="168" customFormat="1" ht="24.95" customHeight="1">
      <c r="F7" s="646"/>
      <c r="G7" s="646"/>
    </row>
    <row r="8" spans="1:7" s="168" customFormat="1" ht="24.95" customHeight="1">
      <c r="A8" s="484" t="s">
        <v>91</v>
      </c>
      <c r="B8" s="486" t="s">
        <v>124</v>
      </c>
      <c r="C8" s="356" t="s">
        <v>274</v>
      </c>
      <c r="D8" s="484" t="s">
        <v>56</v>
      </c>
      <c r="F8" s="646"/>
      <c r="G8" s="646"/>
    </row>
    <row r="9" spans="1:7" s="168" customFormat="1" ht="24.95" customHeight="1">
      <c r="A9" s="485"/>
      <c r="B9" s="487" t="s">
        <v>297</v>
      </c>
      <c r="C9" s="654" t="s">
        <v>6</v>
      </c>
      <c r="D9" s="357" t="s">
        <v>298</v>
      </c>
      <c r="F9" s="646"/>
      <c r="G9" s="646"/>
    </row>
    <row r="10" spans="1:7" s="168" customFormat="1" ht="24.95" customHeight="1">
      <c r="A10" s="656" t="s">
        <v>299</v>
      </c>
      <c r="B10" s="676">
        <v>74</v>
      </c>
      <c r="C10" s="23">
        <v>44710</v>
      </c>
      <c r="D10" s="23">
        <v>44712</v>
      </c>
      <c r="F10" s="646"/>
      <c r="G10" s="646"/>
    </row>
    <row r="11" spans="1:7" s="168" customFormat="1" ht="24.95" customHeight="1">
      <c r="A11" s="656" t="s">
        <v>300</v>
      </c>
      <c r="B11" s="676" t="s">
        <v>447</v>
      </c>
      <c r="C11" s="23">
        <f>C10+7</f>
        <v>44717</v>
      </c>
      <c r="D11" s="23">
        <f t="shared" ref="D11:D15" si="0">C11+2</f>
        <v>44719</v>
      </c>
      <c r="E11" s="840"/>
      <c r="F11" s="646"/>
      <c r="G11" s="646"/>
    </row>
    <row r="12" spans="1:7" s="168" customFormat="1" ht="24.95" customHeight="1">
      <c r="A12" s="656" t="s">
        <v>299</v>
      </c>
      <c r="B12" s="676" t="s">
        <v>532</v>
      </c>
      <c r="C12" s="23">
        <f t="shared" ref="C12" si="1">C11+7</f>
        <v>44724</v>
      </c>
      <c r="D12" s="23">
        <f t="shared" si="0"/>
        <v>44726</v>
      </c>
      <c r="F12" s="646"/>
      <c r="G12" s="646"/>
    </row>
    <row r="13" spans="1:7" s="168" customFormat="1" ht="24.95" customHeight="1">
      <c r="A13" s="656" t="s">
        <v>300</v>
      </c>
      <c r="B13" s="676" t="s">
        <v>534</v>
      </c>
      <c r="C13" s="23">
        <f>C12+7</f>
        <v>44731</v>
      </c>
      <c r="D13" s="23">
        <f t="shared" si="0"/>
        <v>44733</v>
      </c>
      <c r="F13" s="646"/>
      <c r="G13" s="646"/>
    </row>
    <row r="14" spans="1:7" s="168" customFormat="1" ht="24.95" customHeight="1">
      <c r="A14" s="656" t="s">
        <v>299</v>
      </c>
      <c r="B14" s="676" t="s">
        <v>533</v>
      </c>
      <c r="C14" s="23">
        <f t="shared" ref="C14:C15" si="2">C13+7</f>
        <v>44738</v>
      </c>
      <c r="D14" s="23">
        <f t="shared" si="0"/>
        <v>44740</v>
      </c>
      <c r="F14" s="646"/>
      <c r="G14" s="646"/>
    </row>
    <row r="15" spans="1:7" s="168" customFormat="1" ht="24.95" customHeight="1">
      <c r="A15" s="656" t="s">
        <v>300</v>
      </c>
      <c r="B15" s="676" t="s">
        <v>535</v>
      </c>
      <c r="C15" s="23">
        <f t="shared" si="2"/>
        <v>44745</v>
      </c>
      <c r="D15" s="23">
        <f t="shared" si="0"/>
        <v>44747</v>
      </c>
      <c r="F15" s="646"/>
      <c r="G15" s="646"/>
    </row>
    <row r="16" spans="1:7" ht="15.75">
      <c r="A16" s="5" t="s">
        <v>301</v>
      </c>
      <c r="B16" s="5"/>
      <c r="C16" s="249" t="s">
        <v>103</v>
      </c>
      <c r="D16" s="35"/>
      <c r="F16" s="646"/>
      <c r="G16" s="646"/>
    </row>
    <row r="17" spans="1:7" ht="15.75">
      <c r="A17" s="677" t="s">
        <v>100</v>
      </c>
      <c r="B17" s="678"/>
      <c r="C17" s="185"/>
      <c r="F17" s="646"/>
      <c r="G17" s="646"/>
    </row>
    <row r="18" spans="1:7" ht="18.75">
      <c r="A18" s="32" t="s">
        <v>302</v>
      </c>
      <c r="B18" s="679"/>
    </row>
    <row r="20" spans="1:7" ht="18">
      <c r="A20" s="1030" t="s">
        <v>303</v>
      </c>
      <c r="B20" s="1030"/>
      <c r="C20" s="1030"/>
      <c r="D20" s="1030"/>
    </row>
    <row r="22" spans="1:7" ht="31.5">
      <c r="A22" s="484" t="s">
        <v>91</v>
      </c>
      <c r="B22" s="486" t="s">
        <v>124</v>
      </c>
      <c r="C22" s="356" t="s">
        <v>274</v>
      </c>
      <c r="D22" s="356" t="s">
        <v>304</v>
      </c>
    </row>
    <row r="23" spans="1:7" ht="15.75">
      <c r="A23" s="485"/>
      <c r="B23" s="487" t="s">
        <v>297</v>
      </c>
      <c r="C23" s="654" t="s">
        <v>14</v>
      </c>
      <c r="D23" s="357" t="s">
        <v>298</v>
      </c>
    </row>
    <row r="24" spans="1:7" ht="15.75">
      <c r="A24" s="942" t="s">
        <v>305</v>
      </c>
      <c r="B24" s="676" t="s">
        <v>485</v>
      </c>
      <c r="C24" s="23">
        <v>44706</v>
      </c>
      <c r="D24" s="23">
        <f t="shared" ref="D24:D25" si="3">C24+2</f>
        <v>44708</v>
      </c>
    </row>
    <row r="25" spans="1:7" ht="15.75">
      <c r="A25" s="941" t="s">
        <v>187</v>
      </c>
      <c r="B25" s="676"/>
      <c r="C25" s="23">
        <f t="shared" ref="C25:C29" si="4">C24+7</f>
        <v>44713</v>
      </c>
      <c r="D25" s="23">
        <f t="shared" si="3"/>
        <v>44715</v>
      </c>
    </row>
    <row r="26" spans="1:7" ht="15.75">
      <c r="A26" s="941" t="s">
        <v>187</v>
      </c>
      <c r="B26" s="676"/>
      <c r="C26" s="23">
        <f t="shared" si="4"/>
        <v>44720</v>
      </c>
      <c r="D26" s="23">
        <f t="shared" ref="D26:D29" si="5">C26+2</f>
        <v>44722</v>
      </c>
    </row>
    <row r="27" spans="1:7" ht="15.75">
      <c r="A27" s="941" t="s">
        <v>187</v>
      </c>
      <c r="B27" s="676"/>
      <c r="C27" s="23">
        <f t="shared" si="4"/>
        <v>44727</v>
      </c>
      <c r="D27" s="23">
        <f t="shared" si="5"/>
        <v>44729</v>
      </c>
    </row>
    <row r="28" spans="1:7" ht="15.75">
      <c r="A28" s="941" t="s">
        <v>187</v>
      </c>
      <c r="B28" s="676"/>
      <c r="C28" s="23">
        <f t="shared" ref="C28" si="6">C27+7</f>
        <v>44734</v>
      </c>
      <c r="D28" s="23">
        <f t="shared" si="5"/>
        <v>44736</v>
      </c>
    </row>
    <row r="29" spans="1:7" ht="15.75">
      <c r="A29" s="941" t="s">
        <v>187</v>
      </c>
      <c r="B29" s="676"/>
      <c r="C29" s="23">
        <f t="shared" si="4"/>
        <v>44741</v>
      </c>
      <c r="D29" s="23">
        <f t="shared" si="5"/>
        <v>44743</v>
      </c>
    </row>
    <row r="30" spans="1:7" ht="15.75">
      <c r="A30" s="677" t="s">
        <v>100</v>
      </c>
    </row>
    <row r="31" spans="1:7" ht="18">
      <c r="A31" s="32" t="s">
        <v>306</v>
      </c>
    </row>
    <row r="33" spans="1:2" ht="15.75">
      <c r="A33" s="680" t="s">
        <v>81</v>
      </c>
      <c r="B33" s="223"/>
    </row>
    <row r="34" spans="1:2" ht="15.75">
      <c r="A34" s="149" t="s">
        <v>0</v>
      </c>
      <c r="B34" s="563"/>
    </row>
    <row r="35" spans="1:2" ht="15.75">
      <c r="A35" s="162" t="s">
        <v>104</v>
      </c>
      <c r="B35" s="563"/>
    </row>
    <row r="36" spans="1:2" ht="15.75">
      <c r="A36" s="162" t="s">
        <v>83</v>
      </c>
      <c r="B36" s="563"/>
    </row>
    <row r="37" spans="1:2" ht="15.75">
      <c r="A37" s="257" t="s">
        <v>84</v>
      </c>
    </row>
    <row r="38" spans="1:2" ht="15.75">
      <c r="A38" s="162" t="s">
        <v>105</v>
      </c>
    </row>
  </sheetData>
  <customSheetViews>
    <customSheetView guid="{035FD7B7-E407-47C6-82D2-F16A7036DEE3}" scale="85" topLeftCell="A7">
      <selection activeCell="A3" sqref="A3"/>
      <pageMargins left="0" right="0" top="0" bottom="0" header="0" footer="0"/>
      <pageSetup paperSize="9" scale="97" orientation="landscape"/>
    </customSheetView>
    <customSheetView guid="{D73C7D54-4891-4237-9750-225D2462AB34}" scale="85" topLeftCell="A4">
      <selection activeCell="A3" sqref="A3"/>
      <pageMargins left="0" right="0" top="0" bottom="0" header="0" footer="0"/>
      <pageSetup paperSize="9" scale="97" orientation="landscape"/>
    </customSheetView>
    <customSheetView guid="{77C6715E-78A8-45AF-BBE5-55C648F3FD39}" scale="85">
      <selection activeCell="F19" sqref="F19"/>
      <pageMargins left="0" right="0" top="0" bottom="0" header="0" footer="0"/>
      <pageSetup paperSize="9" scale="97" orientation="landscape" r:id="rId1"/>
    </customSheetView>
    <customSheetView guid="{C6EA2456-9077-41F6-8AD1-2B98609E6968}" scale="85">
      <selection activeCell="A8" sqref="A8:C15"/>
      <pageMargins left="0" right="0" top="0" bottom="0" header="0" footer="0"/>
      <pageSetup paperSize="9" scale="97" orientation="landscape"/>
    </customSheetView>
    <customSheetView guid="{36EED012-CDEF-4DC1-8A77-CC61E5DDA9AF}" scale="85">
      <selection activeCell="A3" sqref="A3"/>
      <pageMargins left="0" right="0" top="0" bottom="0" header="0" footer="0"/>
      <pageSetup paperSize="9" scale="97" orientation="landscape"/>
    </customSheetView>
    <customSheetView guid="{6D779134-8889-443F-9ACA-8D735092180D}" scale="85">
      <selection activeCell="G18" sqref="G18"/>
      <pageMargins left="0" right="0" top="0" bottom="0" header="0" footer="0"/>
      <pageSetup paperSize="9" scale="97" orientation="landscape" r:id="rId2"/>
    </customSheetView>
    <customSheetView guid="{DB8C7FDF-A076-429E-9C69-19F5346810D2}" scale="85">
      <selection activeCell="A10" sqref="A10:B10"/>
      <pageMargins left="0" right="0" top="0" bottom="0" header="0" footer="0"/>
      <pageSetup paperSize="9" scale="97" orientation="landscape"/>
    </customSheetView>
    <customSheetView guid="{4BAB3EE4-9C54-4B90-B433-C200B8083694}" scale="85">
      <selection activeCell="G13" sqref="G13"/>
      <pageMargins left="0" right="0" top="0" bottom="0" header="0" footer="0"/>
      <pageSetup paperSize="9" scale="97" orientation="landscape"/>
    </customSheetView>
    <customSheetView guid="{A0571078-F8D9-4419-99DA-CC05A0A8884F}" scale="85" showPageBreaks="1" printArea="1">
      <selection activeCell="E13" sqref="E13"/>
      <pageMargins left="0" right="0" top="0" bottom="0" header="0" footer="0"/>
      <pageSetup paperSize="9" scale="97" orientation="landscape"/>
    </customSheetView>
    <customSheetView guid="{23D6460C-E645-4432-B260-E5EED77E92F3}" scale="85">
      <selection activeCell="C11" sqref="C11"/>
      <pageMargins left="0" right="0" top="0" bottom="0" header="0" footer="0"/>
      <pageSetup paperSize="9" scale="97" orientation="landscape"/>
    </customSheetView>
    <customSheetView guid="{CEA7FD87-719A-426A-B06E-9D4E99783EED}" scale="85" showPageBreaks="1">
      <selection activeCell="F28" sqref="F28"/>
      <pageMargins left="0" right="0" top="0" bottom="0" header="0" footer="0"/>
      <pageSetup paperSize="9" scale="97" orientation="landscape"/>
    </customSheetView>
    <customSheetView guid="{88931C49-9137-4FED-AEBA-55DC84EE773E}" scale="85">
      <selection activeCell="C9" sqref="C9"/>
      <pageMargins left="0" right="0" top="0" bottom="0" header="0" footer="0"/>
      <pageSetup paperSize="9" scale="97" orientation="landscape"/>
    </customSheetView>
    <customSheetView guid="{D7835D66-B13D-4A90-85BF-DC3ACE120431}" scale="85">
      <selection activeCell="D11" sqref="D11"/>
      <pageMargins left="0" right="0" top="0" bottom="0" header="0" footer="0"/>
      <pageSetup paperSize="9" scale="97" orientation="landscape"/>
    </customSheetView>
    <customSheetView guid="{93A7AE30-CF2C-4CF1-930B-9425B5F5817D}" scale="85">
      <selection activeCell="F11" sqref="F11"/>
      <pageMargins left="0" right="0" top="0" bottom="0" header="0" footer="0"/>
      <pageSetup paperSize="9" scale="97" orientation="landscape"/>
    </customSheetView>
    <customSheetView guid="{C00304E5-BAC8-4C34-B3D2-AD7EACE0CB92}" scale="85">
      <selection activeCell="C13" sqref="C13:F13"/>
      <pageMargins left="0" right="0" top="0" bottom="0" header="0" footer="0"/>
      <pageSetup paperSize="9" scale="97" orientation="landscape"/>
    </customSheetView>
    <customSheetView guid="{B9C309E4-7299-4CD5-AAAB-CF9542D1540F}" scale="85">
      <selection activeCell="F11" sqref="F11"/>
      <pageMargins left="0" right="0" top="0" bottom="0" header="0" footer="0"/>
      <pageSetup paperSize="9" scale="97" orientation="landscape"/>
    </customSheetView>
    <customSheetView guid="{3E9A2BAE-164D-47A0-8104-C7D4E0A4EAEF}" scale="85">
      <selection activeCell="E13" sqref="E13"/>
      <pageMargins left="0" right="0" top="0" bottom="0" header="0" footer="0"/>
      <pageSetup paperSize="9" scale="97" orientation="landscape"/>
    </customSheetView>
    <customSheetView guid="{3DA74F3E-F145-470D-BDA0-4288A858AFDF}" scale="85" topLeftCell="A4">
      <selection activeCell="F17" sqref="F16:F17"/>
      <pageMargins left="0" right="0" top="0" bottom="0" header="0" footer="0"/>
      <pageSetup paperSize="9" scale="97" orientation="landscape"/>
    </customSheetView>
    <customSheetView guid="{8E2DF192-20FD-40DB-8385-493ED9B1C2BF}" scale="85">
      <selection activeCell="E21" sqref="E21"/>
      <pageMargins left="0" right="0" top="0" bottom="0" header="0" footer="0"/>
      <pageSetup paperSize="9" scale="97" orientation="landscape"/>
    </customSheetView>
  </customSheetViews>
  <mergeCells count="1">
    <mergeCell ref="A20:D20"/>
  </mergeCells>
  <hyperlinks>
    <hyperlink ref="A5" location="MENU!A1" display="BACK TO MENU" xr:uid="{00000000-0004-0000-0D00-000000000000}"/>
  </hyperlinks>
  <pageMargins left="0.7" right="0.7" top="0.75" bottom="0.75" header="0.3" footer="0.3"/>
  <pageSetup paperSize="9" scale="97" orientation="landscape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5"/>
  <sheetViews>
    <sheetView showGridLines="0" zoomScale="85" zoomScaleNormal="85" workbookViewId="0">
      <selection activeCell="G20" sqref="G20"/>
    </sheetView>
  </sheetViews>
  <sheetFormatPr defaultColWidth="8.875" defaultRowHeight="12.75"/>
  <cols>
    <col min="1" max="1" width="24.875" style="538" customWidth="1"/>
    <col min="2" max="2" width="15.625" style="538" customWidth="1"/>
    <col min="3" max="3" width="15.625" style="540" customWidth="1"/>
    <col min="4" max="4" width="21.5" style="540" customWidth="1"/>
    <col min="5" max="5" width="23.125" style="71" customWidth="1"/>
    <col min="6" max="6" width="21.875" style="71" customWidth="1"/>
    <col min="7" max="7" width="20.25" style="71" customWidth="1"/>
    <col min="8" max="8" width="4.625" style="71" customWidth="1"/>
    <col min="9" max="9" width="8.875" style="71"/>
    <col min="10" max="10" width="6.375" style="71" customWidth="1"/>
    <col min="11" max="16384" width="8.875" style="71"/>
  </cols>
  <sheetData>
    <row r="1" spans="1:9" s="681" customFormat="1" ht="24.95" customHeight="1">
      <c r="A1" s="647" t="s">
        <v>307</v>
      </c>
      <c r="B1" s="647"/>
      <c r="C1" s="647"/>
      <c r="D1" s="647"/>
      <c r="E1" s="647"/>
      <c r="F1" s="647"/>
      <c r="G1" s="647"/>
      <c r="H1" s="647"/>
    </row>
    <row r="2" spans="1:9" s="350" customFormat="1" ht="24.75" customHeight="1">
      <c r="A2" s="647"/>
      <c r="B2" s="647"/>
      <c r="C2" s="647"/>
      <c r="D2" s="647"/>
      <c r="E2" s="647"/>
      <c r="F2" s="647"/>
      <c r="G2" s="647"/>
      <c r="I2" s="669"/>
    </row>
    <row r="3" spans="1:9" ht="28.5" customHeight="1">
      <c r="A3" s="687" t="s">
        <v>308</v>
      </c>
      <c r="B3" s="648"/>
      <c r="C3" s="648"/>
      <c r="D3" s="648"/>
      <c r="E3" s="648"/>
      <c r="F3" s="682"/>
      <c r="I3" s="669"/>
    </row>
    <row r="4" spans="1:9" ht="28.5" customHeight="1">
      <c r="A4" s="13" t="s">
        <v>86</v>
      </c>
      <c r="B4" s="239"/>
      <c r="C4" s="241"/>
      <c r="D4" s="351" t="s">
        <v>108</v>
      </c>
      <c r="E4" s="313" t="e">
        <f>#REF!</f>
        <v>#REF!</v>
      </c>
    </row>
    <row r="5" spans="1:9" ht="18">
      <c r="A5" s="243"/>
      <c r="B5" s="244"/>
      <c r="C5" s="231"/>
      <c r="D5" s="231"/>
    </row>
    <row r="6" spans="1:9" ht="50.25" customHeight="1">
      <c r="A6" s="505" t="s">
        <v>91</v>
      </c>
      <c r="B6" s="651" t="s">
        <v>309</v>
      </c>
      <c r="C6" s="291" t="s">
        <v>310</v>
      </c>
      <c r="D6" s="643" t="s">
        <v>311</v>
      </c>
      <c r="E6" s="649" t="s">
        <v>312</v>
      </c>
      <c r="F6" s="649"/>
    </row>
    <row r="7" spans="1:9" ht="24.95" customHeight="1">
      <c r="A7" s="505"/>
      <c r="B7" s="652"/>
      <c r="C7" s="653"/>
      <c r="D7" s="352" t="s">
        <v>298</v>
      </c>
      <c r="E7" s="650" t="s">
        <v>167</v>
      </c>
      <c r="F7" s="650"/>
    </row>
    <row r="8" spans="1:9" ht="24.95" customHeight="1">
      <c r="A8" s="505"/>
      <c r="B8" s="652"/>
      <c r="C8" s="636" t="s">
        <v>20</v>
      </c>
      <c r="D8" s="353"/>
      <c r="E8" s="354" t="s">
        <v>313</v>
      </c>
      <c r="F8" s="355" t="s">
        <v>314</v>
      </c>
      <c r="G8" s="683"/>
    </row>
    <row r="9" spans="1:9" ht="24.95" customHeight="1">
      <c r="A9" s="656" t="s">
        <v>316</v>
      </c>
      <c r="B9" s="676" t="s">
        <v>452</v>
      </c>
      <c r="C9" s="23">
        <v>44711</v>
      </c>
      <c r="D9" s="23">
        <v>44713</v>
      </c>
      <c r="E9" s="23"/>
      <c r="F9" s="23">
        <v>44716</v>
      </c>
    </row>
    <row r="10" spans="1:9" ht="24.95" customHeight="1">
      <c r="A10" s="270" t="s">
        <v>315</v>
      </c>
      <c r="B10" s="676" t="s">
        <v>453</v>
      </c>
      <c r="C10" s="23">
        <f>C9+7</f>
        <v>44718</v>
      </c>
      <c r="D10" s="23">
        <f>C10+2</f>
        <v>44720</v>
      </c>
      <c r="E10" s="23">
        <f>C10+5</f>
        <v>44723</v>
      </c>
      <c r="F10" s="23"/>
    </row>
    <row r="11" spans="1:9" ht="24.95" customHeight="1">
      <c r="A11" s="656" t="s">
        <v>316</v>
      </c>
      <c r="B11" s="676" t="s">
        <v>536</v>
      </c>
      <c r="C11" s="23">
        <f t="shared" ref="C11:C14" si="0">C10+7</f>
        <v>44725</v>
      </c>
      <c r="D11" s="23">
        <f t="shared" ref="D11:D14" si="1">C11+2</f>
        <v>44727</v>
      </c>
      <c r="E11" s="23"/>
      <c r="F11" s="23">
        <f>C11+5</f>
        <v>44730</v>
      </c>
    </row>
    <row r="12" spans="1:9" ht="24.75" customHeight="1">
      <c r="A12" s="270" t="s">
        <v>315</v>
      </c>
      <c r="B12" s="676" t="s">
        <v>538</v>
      </c>
      <c r="C12" s="23">
        <f t="shared" si="0"/>
        <v>44732</v>
      </c>
      <c r="D12" s="23">
        <f t="shared" si="1"/>
        <v>44734</v>
      </c>
      <c r="E12" s="23">
        <f>C12+5</f>
        <v>44737</v>
      </c>
      <c r="F12" s="23"/>
      <c r="G12" s="128"/>
    </row>
    <row r="13" spans="1:9" ht="24.75" customHeight="1">
      <c r="A13" s="656" t="s">
        <v>316</v>
      </c>
      <c r="B13" s="676" t="s">
        <v>537</v>
      </c>
      <c r="C13" s="23">
        <f t="shared" si="0"/>
        <v>44739</v>
      </c>
      <c r="D13" s="23">
        <f t="shared" si="1"/>
        <v>44741</v>
      </c>
      <c r="E13" s="23"/>
      <c r="F13" s="23">
        <f>C13+5</f>
        <v>44744</v>
      </c>
      <c r="G13" s="128"/>
    </row>
    <row r="14" spans="1:9" ht="24.75" customHeight="1">
      <c r="A14" s="270" t="s">
        <v>315</v>
      </c>
      <c r="B14" s="676" t="s">
        <v>539</v>
      </c>
      <c r="C14" s="23">
        <f t="shared" si="0"/>
        <v>44746</v>
      </c>
      <c r="D14" s="23">
        <f t="shared" si="1"/>
        <v>44748</v>
      </c>
      <c r="E14" s="23">
        <f>C14+5</f>
        <v>44751</v>
      </c>
      <c r="F14" s="23"/>
      <c r="G14" s="128"/>
    </row>
    <row r="15" spans="1:9" ht="13.5" customHeight="1">
      <c r="C15" s="249" t="s">
        <v>103</v>
      </c>
    </row>
    <row r="16" spans="1:9" ht="15.75">
      <c r="A16" s="67" t="s">
        <v>317</v>
      </c>
      <c r="C16" s="249"/>
    </row>
    <row r="17" spans="1:3" ht="18">
      <c r="A17" s="32" t="s">
        <v>318</v>
      </c>
      <c r="C17" s="249"/>
    </row>
    <row r="18" spans="1:3" ht="18">
      <c r="A18" s="32"/>
      <c r="C18" s="249"/>
    </row>
    <row r="20" spans="1:3" ht="18">
      <c r="A20" s="143" t="s">
        <v>81</v>
      </c>
      <c r="B20" s="541"/>
      <c r="C20" s="146"/>
    </row>
    <row r="21" spans="1:3" ht="15.75">
      <c r="A21" s="149" t="s">
        <v>0</v>
      </c>
      <c r="B21" s="251"/>
      <c r="C21" s="152"/>
    </row>
    <row r="22" spans="1:3" ht="20.25">
      <c r="A22" s="155" t="s">
        <v>104</v>
      </c>
      <c r="B22" s="684"/>
      <c r="C22" s="152"/>
    </row>
    <row r="23" spans="1:3" ht="20.25">
      <c r="A23" s="159" t="s">
        <v>83</v>
      </c>
      <c r="B23" s="684"/>
      <c r="C23" s="152"/>
    </row>
    <row r="24" spans="1:3" ht="20.25">
      <c r="A24" s="257" t="s">
        <v>84</v>
      </c>
      <c r="B24" s="684"/>
    </row>
    <row r="25" spans="1:3" ht="20.25">
      <c r="A25" s="159" t="s">
        <v>105</v>
      </c>
      <c r="B25" s="684"/>
    </row>
  </sheetData>
  <customSheetViews>
    <customSheetView guid="{035FD7B7-E407-47C6-82D2-F16A7036DEE3}" scale="85" showGridLines="0">
      <selection activeCell="G19" sqref="G19"/>
      <pageMargins left="0" right="0" top="0" bottom="0" header="0" footer="0"/>
      <pageSetup scale="65" orientation="landscape" r:id="rId1"/>
    </customSheetView>
    <customSheetView guid="{D73C7D54-4891-4237-9750-225D2462AB34}" scale="85" showGridLines="0" topLeftCell="A7">
      <selection activeCell="G19" sqref="G19"/>
      <pageMargins left="0" right="0" top="0" bottom="0" header="0" footer="0"/>
      <pageSetup scale="65" orientation="landscape" r:id="rId2"/>
    </customSheetView>
    <customSheetView guid="{77C6715E-78A8-45AF-BBE5-55C648F3FD39}" scale="85" showGridLines="0">
      <selection activeCell="A6" sqref="A6:F15"/>
      <pageMargins left="0" right="0" top="0" bottom="0" header="0" footer="0"/>
      <pageSetup scale="65" orientation="landscape" r:id="rId3"/>
    </customSheetView>
    <customSheetView guid="{C6EA2456-9077-41F6-8AD1-2B98609E6968}" scale="85" showGridLines="0" topLeftCell="A4">
      <selection activeCell="A26" sqref="A26"/>
      <pageMargins left="0" right="0" top="0" bottom="0" header="0" footer="0"/>
      <pageSetup scale="65" orientation="landscape" r:id="rId4"/>
    </customSheetView>
    <customSheetView guid="{36EED012-CDEF-4DC1-8A77-CC61E5DDA9AF}" scale="85" showGridLines="0">
      <selection activeCell="F22" sqref="F22"/>
      <pageMargins left="0" right="0" top="0" bottom="0" header="0" footer="0"/>
      <pageSetup scale="65" orientation="landscape" r:id="rId5"/>
    </customSheetView>
    <customSheetView guid="{6D779134-8889-443F-9ACA-8D735092180D}" scale="85" showGridLines="0">
      <selection activeCell="F23" sqref="F23"/>
      <pageMargins left="0" right="0" top="0" bottom="0" header="0" footer="0"/>
      <pageSetup scale="65" orientation="landscape" r:id="rId6"/>
    </customSheetView>
    <customSheetView guid="{DB8C7FDF-A076-429E-9C69-19F5346810D2}" scale="85" showGridLines="0">
      <selection activeCell="F14" sqref="F14"/>
      <pageMargins left="0" right="0" top="0" bottom="0" header="0" footer="0"/>
      <pageSetup scale="65" orientation="landscape"/>
    </customSheetView>
    <customSheetView guid="{4BAB3EE4-9C54-4B90-B433-C200B8083694}" scale="85" showGridLines="0">
      <selection activeCell="E16" sqref="E16"/>
      <pageMargins left="0" right="0" top="0" bottom="0" header="0" footer="0"/>
      <pageSetup scale="65" orientation="landscape"/>
    </customSheetView>
    <customSheetView guid="{A0571078-F8D9-4419-99DA-CC05A0A8884F}" scale="85" showGridLines="0" topLeftCell="A7">
      <selection activeCell="I24" sqref="I24"/>
      <pageMargins left="0" right="0" top="0" bottom="0" header="0" footer="0"/>
      <pageSetup scale="65" orientation="landscape"/>
    </customSheetView>
    <customSheetView guid="{23D6460C-E645-4432-B260-E5EED77E92F3}" scale="85" showGridLines="0">
      <selection activeCell="E16" sqref="E16"/>
      <pageMargins left="0" right="0" top="0" bottom="0" header="0" footer="0"/>
      <pageSetup scale="65" orientation="landscape"/>
    </customSheetView>
    <customSheetView guid="{CEA7FD87-719A-426A-B06E-9D4E99783EED}" scale="85" showGridLines="0">
      <selection activeCell="D9" sqref="D9:F9"/>
      <pageMargins left="0" right="0" top="0" bottom="0" header="0" footer="0"/>
      <pageSetup scale="65" orientation="landscape"/>
    </customSheetView>
    <customSheetView guid="{88931C49-9137-4FED-AEBA-55DC84EE773E}" scale="85" showGridLines="0">
      <selection activeCell="G12" sqref="G12"/>
      <pageMargins left="0" right="0" top="0" bottom="0" header="0" footer="0"/>
      <pageSetup scale="65" orientation="landscape"/>
    </customSheetView>
    <customSheetView guid="{D7835D66-B13D-4A90-85BF-DC3ACE120431}" scale="85" showGridLines="0">
      <selection activeCell="F14" sqref="F14"/>
      <pageMargins left="0" right="0" top="0" bottom="0" header="0" footer="0"/>
      <pageSetup scale="65" orientation="landscape"/>
    </customSheetView>
    <customSheetView guid="{93A7AE30-CF2C-4CF1-930B-9425B5F5817D}" scale="85" showGridLines="0">
      <selection activeCell="F14" sqref="F14"/>
      <pageMargins left="0" right="0" top="0" bottom="0" header="0" footer="0"/>
      <pageSetup scale="65" orientation="landscape"/>
    </customSheetView>
    <customSheetView guid="{C00304E5-BAC8-4C34-B3D2-AD7EACE0CB92}" scale="85" showGridLines="0">
      <selection activeCell="F14" sqref="F14"/>
      <pageMargins left="0" right="0" top="0" bottom="0" header="0" footer="0"/>
      <pageSetup scale="65" orientation="landscape"/>
    </customSheetView>
    <customSheetView guid="{B9C309E4-7299-4CD5-AAAB-CF9542D1540F}" scale="85" showGridLines="0">
      <selection activeCell="F14" sqref="F14"/>
      <pageMargins left="0" right="0" top="0" bottom="0" header="0" footer="0"/>
      <pageSetup scale="65" orientation="landscape"/>
    </customSheetView>
    <customSheetView guid="{3E9A2BAE-164D-47A0-8104-C7D4E0A4EAEF}" scale="85" showGridLines="0">
      <selection activeCell="E21" sqref="E21"/>
      <pageMargins left="0" right="0" top="0" bottom="0" header="0" footer="0"/>
      <pageSetup scale="65" orientation="landscape" r:id="rId7"/>
    </customSheetView>
    <customSheetView guid="{3DA74F3E-F145-470D-BDA0-4288A858AFDF}" scale="85" showGridLines="0">
      <selection activeCell="E21" sqref="E21"/>
      <pageMargins left="0" right="0" top="0" bottom="0" header="0" footer="0"/>
      <pageSetup scale="65" orientation="landscape" r:id="rId8"/>
    </customSheetView>
    <customSheetView guid="{8E2DF192-20FD-40DB-8385-493ED9B1C2BF}" scale="85" showGridLines="0" topLeftCell="A4">
      <selection activeCell="D25" sqref="D25"/>
      <pageMargins left="0" right="0" top="0" bottom="0" header="0" footer="0"/>
      <pageSetup scale="65" orientation="landscape" r:id="rId9"/>
    </customSheetView>
  </customSheetViews>
  <hyperlinks>
    <hyperlink ref="A4" location="MENU!A1" display="BACK TO MENU" xr:uid="{00000000-0004-0000-0E00-000000000000}"/>
  </hyperlinks>
  <pageMargins left="0.7" right="0.7" top="0.75" bottom="0.75" header="0.3" footer="0.3"/>
  <pageSetup scale="65" orientation="landscape" r:id="rId10"/>
  <drawing r:id="rId11"/>
  <legacyDrawing r:id="rId1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8"/>
  <sheetViews>
    <sheetView showGridLines="0" topLeftCell="A33" zoomScale="85" zoomScaleNormal="85" workbookViewId="0">
      <selection activeCell="G58" sqref="G58"/>
    </sheetView>
  </sheetViews>
  <sheetFormatPr defaultColWidth="8.875" defaultRowHeight="14.25"/>
  <cols>
    <col min="1" max="1" width="30.125" style="305" customWidth="1"/>
    <col min="2" max="2" width="11.75" style="305" customWidth="1"/>
    <col min="3" max="3" width="8.875" style="305" customWidth="1"/>
    <col min="4" max="4" width="13.375" style="305" customWidth="1"/>
    <col min="5" max="5" width="16.25" style="306" customWidth="1"/>
    <col min="6" max="6" width="30.5" style="306" customWidth="1"/>
    <col min="7" max="7" width="30" style="306" customWidth="1"/>
    <col min="8" max="8" width="17.5" style="305" customWidth="1"/>
    <col min="9" max="9" width="15.125" style="305" customWidth="1"/>
    <col min="10" max="10" width="13.5" style="305" customWidth="1"/>
    <col min="11" max="11" width="11.125" style="305" customWidth="1"/>
    <col min="12" max="16384" width="8.875" style="305"/>
  </cols>
  <sheetData>
    <row r="1" spans="1:12" ht="24.95" customHeight="1">
      <c r="A1" s="974" t="s">
        <v>0</v>
      </c>
      <c r="B1" s="974"/>
      <c r="C1" s="974"/>
      <c r="D1" s="974"/>
      <c r="E1" s="974"/>
      <c r="F1" s="974"/>
      <c r="G1" s="974"/>
      <c r="H1" s="974"/>
      <c r="I1" s="974"/>
      <c r="J1" s="344"/>
      <c r="K1" s="308"/>
    </row>
    <row r="2" spans="1:12" ht="24.95" customHeight="1">
      <c r="A2" s="974"/>
      <c r="B2" s="974"/>
      <c r="C2" s="974"/>
      <c r="D2" s="974"/>
      <c r="E2" s="974"/>
      <c r="F2" s="974"/>
      <c r="G2" s="974"/>
      <c r="H2" s="974"/>
      <c r="I2" s="974"/>
      <c r="J2" s="344"/>
      <c r="K2" s="308"/>
    </row>
    <row r="3" spans="1:12" ht="15" customHeight="1">
      <c r="A3" s="308"/>
      <c r="B3" s="308"/>
      <c r="C3" s="308"/>
      <c r="D3" s="309"/>
      <c r="E3" s="309"/>
      <c r="F3" s="309"/>
      <c r="G3" s="309"/>
      <c r="H3" s="309"/>
      <c r="I3" s="309"/>
      <c r="J3" s="309"/>
      <c r="K3" s="308"/>
    </row>
    <row r="4" spans="1:12" s="304" customFormat="1" ht="20.100000000000001" hidden="1" customHeight="1">
      <c r="B4" s="310"/>
      <c r="C4" s="310"/>
      <c r="D4" s="1031" t="s">
        <v>319</v>
      </c>
      <c r="E4" s="1031"/>
      <c r="F4" s="1031"/>
      <c r="G4" s="310"/>
      <c r="H4" s="310"/>
      <c r="I4" s="310"/>
      <c r="J4" s="310"/>
      <c r="K4" s="310"/>
    </row>
    <row r="5" spans="1:12" ht="15" hidden="1" customHeight="1">
      <c r="A5" s="311"/>
      <c r="B5" s="311"/>
      <c r="C5" s="311"/>
      <c r="D5" s="311"/>
      <c r="E5" s="828" t="s">
        <v>320</v>
      </c>
      <c r="F5" s="311"/>
      <c r="G5" s="312" t="s">
        <v>108</v>
      </c>
      <c r="H5" s="313" t="e">
        <f>'KTX1'!D5</f>
        <v>#REF!</v>
      </c>
      <c r="I5" s="311"/>
      <c r="K5" s="311"/>
    </row>
    <row r="6" spans="1:12" s="304" customFormat="1" ht="20.100000000000001" hidden="1" customHeight="1">
      <c r="A6" s="13" t="s">
        <v>86</v>
      </c>
      <c r="B6" s="314"/>
      <c r="C6" s="314"/>
      <c r="D6" s="315"/>
      <c r="E6" s="316"/>
      <c r="F6" s="317"/>
      <c r="G6" s="317"/>
      <c r="J6" s="304" t="s">
        <v>155</v>
      </c>
    </row>
    <row r="7" spans="1:12" s="169" customFormat="1" ht="15" hidden="1" customHeight="1">
      <c r="B7" s="318"/>
      <c r="C7" s="318"/>
      <c r="D7" s="305"/>
      <c r="E7" s="305"/>
      <c r="F7" s="305"/>
      <c r="G7" s="305"/>
      <c r="H7" s="305"/>
      <c r="I7" s="305"/>
      <c r="J7" s="305"/>
      <c r="K7" s="305"/>
    </row>
    <row r="8" spans="1:12" s="169" customFormat="1" ht="39.950000000000003" hidden="1" customHeight="1">
      <c r="A8" s="1045" t="s">
        <v>91</v>
      </c>
      <c r="B8" s="1040" t="s">
        <v>321</v>
      </c>
      <c r="C8" s="1047"/>
      <c r="D8" s="319" t="s">
        <v>274</v>
      </c>
      <c r="E8" s="320" t="s">
        <v>90</v>
      </c>
      <c r="F8" s="1052" t="s">
        <v>322</v>
      </c>
      <c r="G8" s="1050" t="s">
        <v>90</v>
      </c>
      <c r="H8" s="1051"/>
      <c r="I8" s="345"/>
    </row>
    <row r="9" spans="1:12" s="169" customFormat="1" ht="39.950000000000003" hidden="1" customHeight="1">
      <c r="A9" s="1046"/>
      <c r="B9" s="1048"/>
      <c r="C9" s="1049"/>
      <c r="D9" s="320" t="s">
        <v>6</v>
      </c>
      <c r="E9" s="321" t="s">
        <v>60</v>
      </c>
      <c r="F9" s="1053"/>
      <c r="G9" s="322" t="s">
        <v>60</v>
      </c>
      <c r="H9" s="323" t="s">
        <v>68</v>
      </c>
      <c r="I9" s="345"/>
      <c r="J9" s="1044"/>
      <c r="K9" s="1044"/>
      <c r="L9" s="1044"/>
    </row>
    <row r="10" spans="1:12" s="169" customFormat="1" ht="20.100000000000001" hidden="1" customHeight="1">
      <c r="A10" s="26"/>
      <c r="B10" s="1054">
        <f>'Port Klang West'!B10</f>
        <v>74</v>
      </c>
      <c r="C10" s="1055"/>
      <c r="D10" s="22"/>
      <c r="E10" s="22"/>
      <c r="F10" s="332" t="s">
        <v>323</v>
      </c>
      <c r="G10" s="324">
        <v>44510</v>
      </c>
      <c r="H10" s="324">
        <f>G10+4</f>
        <v>44514</v>
      </c>
      <c r="I10" s="345" t="s">
        <v>324</v>
      </c>
    </row>
    <row r="11" spans="1:12" s="169" customFormat="1" ht="20.100000000000001" hidden="1" customHeight="1">
      <c r="A11" s="27" t="str">
        <f>'Port Klang West'!A10</f>
        <v>CAPE FAWLEY</v>
      </c>
      <c r="B11" s="1056"/>
      <c r="C11" s="1057"/>
      <c r="D11" s="28">
        <f>'Port Klang West'!C10</f>
        <v>44710</v>
      </c>
      <c r="E11" s="28">
        <f>D11+4</f>
        <v>44714</v>
      </c>
      <c r="F11" s="624" t="s">
        <v>187</v>
      </c>
      <c r="G11" s="325">
        <v>44503</v>
      </c>
      <c r="H11" s="325">
        <f>G11+4</f>
        <v>44507</v>
      </c>
      <c r="I11" s="345" t="s">
        <v>325</v>
      </c>
    </row>
    <row r="12" spans="1:12" s="169" customFormat="1" ht="20.100000000000001" hidden="1" customHeight="1">
      <c r="A12" s="24"/>
      <c r="B12" s="1056"/>
      <c r="C12" s="1057"/>
      <c r="D12" s="28"/>
      <c r="E12" s="25"/>
      <c r="F12" s="606" t="s">
        <v>187</v>
      </c>
      <c r="G12" s="326">
        <v>44506</v>
      </c>
      <c r="H12" s="326">
        <f>G12+4</f>
        <v>44510</v>
      </c>
      <c r="I12" s="345" t="s">
        <v>326</v>
      </c>
    </row>
    <row r="13" spans="1:12" s="169" customFormat="1" ht="20.100000000000001" hidden="1" customHeight="1">
      <c r="A13" s="26"/>
      <c r="B13" s="1054" t="str">
        <f>'Port Klang West'!B11</f>
        <v>194S</v>
      </c>
      <c r="C13" s="1055"/>
      <c r="D13" s="832"/>
      <c r="E13" s="22"/>
      <c r="F13" s="332" t="s">
        <v>187</v>
      </c>
      <c r="G13" s="324">
        <f>G10+7</f>
        <v>44517</v>
      </c>
      <c r="H13" s="324">
        <f>G13+4</f>
        <v>44521</v>
      </c>
      <c r="I13" s="345"/>
    </row>
    <row r="14" spans="1:12" s="169" customFormat="1" ht="20.100000000000001" hidden="1" customHeight="1">
      <c r="A14" s="27" t="str">
        <f>'Port Klang West'!A11</f>
        <v>SANTA LOUKIA</v>
      </c>
      <c r="B14" s="1056"/>
      <c r="C14" s="1057"/>
      <c r="D14" s="28">
        <f t="shared" ref="D14:E14" si="0">D11+7</f>
        <v>44717</v>
      </c>
      <c r="E14" s="28">
        <f t="shared" si="0"/>
        <v>44721</v>
      </c>
      <c r="F14" s="624" t="s">
        <v>187</v>
      </c>
      <c r="G14" s="325">
        <f t="shared" ref="G14:G27" si="1">G11+7</f>
        <v>44510</v>
      </c>
      <c r="H14" s="325">
        <f>H11+7</f>
        <v>44514</v>
      </c>
      <c r="I14" s="345"/>
    </row>
    <row r="15" spans="1:12" s="169" customFormat="1" ht="20.100000000000001" hidden="1" customHeight="1">
      <c r="A15" s="24"/>
      <c r="B15" s="1056"/>
      <c r="C15" s="1057"/>
      <c r="D15" s="25"/>
      <c r="E15" s="25"/>
      <c r="F15" s="606" t="s">
        <v>187</v>
      </c>
      <c r="G15" s="326">
        <f t="shared" si="1"/>
        <v>44513</v>
      </c>
      <c r="H15" s="326">
        <f>H12+7</f>
        <v>44517</v>
      </c>
      <c r="I15" s="345"/>
    </row>
    <row r="16" spans="1:12" s="169" customFormat="1" ht="20.100000000000001" hidden="1" customHeight="1">
      <c r="A16" s="26"/>
      <c r="B16" s="1054" t="str">
        <f>'Port Klang West'!B12</f>
        <v>075S</v>
      </c>
      <c r="C16" s="1055"/>
      <c r="D16" s="22"/>
      <c r="E16" s="22"/>
      <c r="F16" s="332" t="s">
        <v>187</v>
      </c>
      <c r="G16" s="324">
        <f>G13+7</f>
        <v>44524</v>
      </c>
      <c r="H16" s="324">
        <f>G16+4</f>
        <v>44528</v>
      </c>
      <c r="I16" s="345"/>
    </row>
    <row r="17" spans="1:9" s="169" customFormat="1" ht="20.100000000000001" hidden="1" customHeight="1">
      <c r="A17" s="27" t="str">
        <f>'Port Klang West'!A12</f>
        <v>CAPE FAWLEY</v>
      </c>
      <c r="B17" s="1056"/>
      <c r="C17" s="1057"/>
      <c r="D17" s="28">
        <f>D14+7</f>
        <v>44724</v>
      </c>
      <c r="E17" s="28">
        <f t="shared" ref="E17" si="2">E14+7</f>
        <v>44728</v>
      </c>
      <c r="F17" s="624" t="s">
        <v>187</v>
      </c>
      <c r="G17" s="325">
        <f t="shared" si="1"/>
        <v>44517</v>
      </c>
      <c r="H17" s="325">
        <f>H14+7</f>
        <v>44521</v>
      </c>
      <c r="I17" s="345"/>
    </row>
    <row r="18" spans="1:9" s="169" customFormat="1" ht="20.100000000000001" hidden="1" customHeight="1">
      <c r="A18" s="24"/>
      <c r="B18" s="1058"/>
      <c r="C18" s="1059"/>
      <c r="D18" s="25"/>
      <c r="E18" s="25"/>
      <c r="F18" s="606" t="s">
        <v>187</v>
      </c>
      <c r="G18" s="326">
        <f t="shared" si="1"/>
        <v>44520</v>
      </c>
      <c r="H18" s="326">
        <f>H15+7</f>
        <v>44524</v>
      </c>
      <c r="I18" s="345"/>
    </row>
    <row r="19" spans="1:9" s="169" customFormat="1" ht="20.100000000000001" hidden="1" customHeight="1">
      <c r="A19" s="27"/>
      <c r="B19" s="1054" t="str">
        <f>'Port Klang West'!B13</f>
        <v>195S</v>
      </c>
      <c r="C19" s="1055"/>
      <c r="D19" s="22"/>
      <c r="E19" s="22"/>
      <c r="F19" s="332" t="s">
        <v>187</v>
      </c>
      <c r="G19" s="324">
        <f>G16+7</f>
        <v>44531</v>
      </c>
      <c r="H19" s="324">
        <f>G19+4</f>
        <v>44535</v>
      </c>
      <c r="I19" s="345"/>
    </row>
    <row r="20" spans="1:9" s="169" customFormat="1" ht="20.100000000000001" hidden="1" customHeight="1">
      <c r="A20" s="27" t="str">
        <f>'Port Klang West'!A13</f>
        <v>SANTA LOUKIA</v>
      </c>
      <c r="B20" s="1056"/>
      <c r="C20" s="1057"/>
      <c r="D20" s="28">
        <f>D17+7</f>
        <v>44731</v>
      </c>
      <c r="E20" s="28">
        <f t="shared" ref="E20" si="3">E17+7</f>
        <v>44735</v>
      </c>
      <c r="F20" s="624" t="s">
        <v>187</v>
      </c>
      <c r="G20" s="325">
        <f t="shared" si="1"/>
        <v>44524</v>
      </c>
      <c r="H20" s="325">
        <f>H17+7</f>
        <v>44528</v>
      </c>
      <c r="I20" s="345"/>
    </row>
    <row r="21" spans="1:9" s="169" customFormat="1" ht="20.100000000000001" hidden="1" customHeight="1">
      <c r="A21" s="27"/>
      <c r="B21" s="1058"/>
      <c r="C21" s="1059"/>
      <c r="D21" s="25"/>
      <c r="E21" s="25"/>
      <c r="F21" s="606" t="s">
        <v>187</v>
      </c>
      <c r="G21" s="326">
        <f t="shared" si="1"/>
        <v>44527</v>
      </c>
      <c r="H21" s="326">
        <f>H18+7</f>
        <v>44531</v>
      </c>
      <c r="I21" s="345"/>
    </row>
    <row r="22" spans="1:9" s="169" customFormat="1" ht="20.100000000000001" hidden="1" customHeight="1">
      <c r="A22" s="26"/>
      <c r="B22" s="1054" t="str">
        <f>'Port Klang West'!B14</f>
        <v>076S</v>
      </c>
      <c r="C22" s="1055"/>
      <c r="D22" s="22"/>
      <c r="E22" s="22"/>
      <c r="F22" s="332" t="s">
        <v>187</v>
      </c>
      <c r="G22" s="324">
        <f>G19+7</f>
        <v>44538</v>
      </c>
      <c r="H22" s="324">
        <f>G22+4</f>
        <v>44542</v>
      </c>
      <c r="I22" s="345"/>
    </row>
    <row r="23" spans="1:9" s="169" customFormat="1" ht="20.100000000000001" hidden="1" customHeight="1">
      <c r="A23" s="27" t="str">
        <f>'Port Klang West'!A14</f>
        <v>CAPE FAWLEY</v>
      </c>
      <c r="B23" s="1056"/>
      <c r="C23" s="1057"/>
      <c r="D23" s="28">
        <f>D20+7</f>
        <v>44738</v>
      </c>
      <c r="E23" s="28">
        <f t="shared" ref="E23" si="4">E20+7</f>
        <v>44742</v>
      </c>
      <c r="F23" s="624" t="s">
        <v>187</v>
      </c>
      <c r="G23" s="325">
        <f t="shared" si="1"/>
        <v>44531</v>
      </c>
      <c r="H23" s="325">
        <f>H20+7</f>
        <v>44535</v>
      </c>
      <c r="I23" s="345"/>
    </row>
    <row r="24" spans="1:9" s="169" customFormat="1" ht="20.100000000000001" hidden="1" customHeight="1">
      <c r="A24" s="24"/>
      <c r="B24" s="1058"/>
      <c r="C24" s="1059"/>
      <c r="D24" s="25"/>
      <c r="E24" s="25"/>
      <c r="F24" s="606" t="s">
        <v>187</v>
      </c>
      <c r="G24" s="326">
        <f t="shared" si="1"/>
        <v>44534</v>
      </c>
      <c r="H24" s="326">
        <f>H21+7</f>
        <v>44538</v>
      </c>
      <c r="I24" s="345"/>
    </row>
    <row r="25" spans="1:9" s="169" customFormat="1" ht="20.100000000000001" hidden="1" customHeight="1">
      <c r="A25" s="26"/>
      <c r="B25" s="1056" t="str">
        <f>'Port Klang West'!B15</f>
        <v>196S</v>
      </c>
      <c r="C25" s="1057"/>
      <c r="D25" s="22"/>
      <c r="E25" s="22"/>
      <c r="F25" s="332" t="s">
        <v>187</v>
      </c>
      <c r="G25" s="324">
        <f>G22+7</f>
        <v>44545</v>
      </c>
      <c r="H25" s="324">
        <f>G25+4</f>
        <v>44549</v>
      </c>
      <c r="I25" s="345"/>
    </row>
    <row r="26" spans="1:9" s="169" customFormat="1" ht="20.100000000000001" hidden="1" customHeight="1">
      <c r="A26" s="27" t="str">
        <f>'Port Klang West'!A15</f>
        <v>SANTA LOUKIA</v>
      </c>
      <c r="B26" s="1056"/>
      <c r="C26" s="1057"/>
      <c r="D26" s="28">
        <f>D23+7</f>
        <v>44745</v>
      </c>
      <c r="E26" s="28">
        <f t="shared" ref="E26" si="5">E23+7</f>
        <v>44749</v>
      </c>
      <c r="F26" s="624" t="s">
        <v>187</v>
      </c>
      <c r="G26" s="325">
        <f t="shared" si="1"/>
        <v>44538</v>
      </c>
      <c r="H26" s="325">
        <f>H23+7</f>
        <v>44542</v>
      </c>
      <c r="I26" s="345"/>
    </row>
    <row r="27" spans="1:9" s="169" customFormat="1" ht="20.100000000000001" hidden="1" customHeight="1">
      <c r="A27" s="24"/>
      <c r="B27" s="1060"/>
      <c r="C27" s="1061"/>
      <c r="D27" s="25"/>
      <c r="E27" s="25"/>
      <c r="F27" s="606" t="s">
        <v>187</v>
      </c>
      <c r="G27" s="326">
        <f t="shared" si="1"/>
        <v>44541</v>
      </c>
      <c r="H27" s="326">
        <f>H24+7</f>
        <v>44545</v>
      </c>
      <c r="I27" s="345"/>
    </row>
    <row r="28" spans="1:9" s="169" customFormat="1" ht="15" hidden="1" customHeight="1">
      <c r="E28" s="249" t="s">
        <v>103</v>
      </c>
      <c r="F28" s="217"/>
      <c r="G28" s="217"/>
    </row>
    <row r="29" spans="1:9" s="169" customFormat="1" ht="15" hidden="1" customHeight="1">
      <c r="A29" s="196" t="s">
        <v>100</v>
      </c>
      <c r="B29" s="197"/>
      <c r="C29" s="197"/>
      <c r="D29" s="197"/>
      <c r="E29" s="199"/>
    </row>
    <row r="30" spans="1:9" s="169" customFormat="1" ht="15" hidden="1" customHeight="1">
      <c r="A30" s="200" t="s">
        <v>199</v>
      </c>
      <c r="B30" s="327"/>
      <c r="C30" s="327"/>
      <c r="D30" s="200" t="s">
        <v>327</v>
      </c>
      <c r="E30" s="202"/>
    </row>
    <row r="31" spans="1:9" s="169" customFormat="1" ht="15" hidden="1" customHeight="1">
      <c r="A31" s="257"/>
      <c r="B31" s="201"/>
      <c r="C31" s="201"/>
      <c r="D31" s="257"/>
      <c r="E31" s="202"/>
    </row>
    <row r="32" spans="1:9" s="169" customFormat="1" ht="28.5" hidden="1" customHeight="1">
      <c r="A32" s="257"/>
      <c r="B32" s="201"/>
      <c r="C32" s="201"/>
      <c r="D32" s="1031"/>
      <c r="E32" s="1031"/>
      <c r="F32" s="1031"/>
    </row>
    <row r="33" spans="1:10" s="169" customFormat="1" ht="15" customHeight="1">
      <c r="A33" s="257"/>
      <c r="B33" s="201"/>
      <c r="C33" s="201"/>
      <c r="D33" s="1031" t="s">
        <v>328</v>
      </c>
      <c r="E33" s="1031"/>
      <c r="F33" s="1031"/>
    </row>
    <row r="34" spans="1:10" s="169" customFormat="1" ht="15" customHeight="1">
      <c r="A34" s="257"/>
      <c r="B34" s="201"/>
      <c r="C34" s="201"/>
      <c r="D34" s="827"/>
      <c r="E34" s="828"/>
    </row>
    <row r="35" spans="1:10" s="169" customFormat="1" ht="15" customHeight="1">
      <c r="A35" s="257"/>
      <c r="B35" s="201"/>
      <c r="C35" s="201"/>
      <c r="D35" s="257"/>
      <c r="E35" s="202"/>
    </row>
    <row r="36" spans="1:10" s="169" customFormat="1" ht="15" customHeight="1">
      <c r="A36" s="1039" t="s">
        <v>91</v>
      </c>
      <c r="B36" s="328" t="s">
        <v>124</v>
      </c>
      <c r="C36" s="1032" t="s">
        <v>329</v>
      </c>
      <c r="D36" s="1033"/>
      <c r="E36" s="1034"/>
      <c r="F36" s="271" t="s">
        <v>90</v>
      </c>
      <c r="G36" s="1041" t="s">
        <v>322</v>
      </c>
      <c r="H36" s="1043" t="s">
        <v>330</v>
      </c>
      <c r="I36" s="1043" t="s">
        <v>331</v>
      </c>
      <c r="J36" s="345"/>
    </row>
    <row r="37" spans="1:10" s="169" customFormat="1" ht="15" customHeight="1">
      <c r="A37" s="1040"/>
      <c r="B37" s="329" t="s">
        <v>332</v>
      </c>
      <c r="C37" s="1035"/>
      <c r="D37" s="1036"/>
      <c r="E37" s="1037"/>
      <c r="F37" s="330" t="s">
        <v>56</v>
      </c>
      <c r="G37" s="1042"/>
      <c r="H37" s="1043"/>
      <c r="I37" s="1043"/>
      <c r="J37" s="345"/>
    </row>
    <row r="38" spans="1:10" s="169" customFormat="1" ht="23.25" customHeight="1">
      <c r="A38" s="602" t="s">
        <v>187</v>
      </c>
      <c r="B38" s="590"/>
      <c r="C38" s="44" t="s">
        <v>333</v>
      </c>
      <c r="D38" s="45">
        <v>44708</v>
      </c>
      <c r="E38" s="46" t="s">
        <v>184</v>
      </c>
      <c r="F38" s="591">
        <f>D38+2</f>
        <v>44710</v>
      </c>
      <c r="G38" s="332" t="s">
        <v>542</v>
      </c>
      <c r="H38" s="324">
        <v>44716</v>
      </c>
      <c r="I38" s="324">
        <f>H38+5</f>
        <v>44721</v>
      </c>
      <c r="J38" s="346" t="s">
        <v>324</v>
      </c>
    </row>
    <row r="39" spans="1:10" s="169" customFormat="1" ht="23.25" customHeight="1">
      <c r="A39" s="833" t="str">
        <f>'Port Klang West'!A10</f>
        <v>CAPE FAWLEY</v>
      </c>
      <c r="B39" s="49">
        <f>'Port Klang West'!B10</f>
        <v>74</v>
      </c>
      <c r="C39" s="50" t="s">
        <v>334</v>
      </c>
      <c r="D39" s="51">
        <f>D11</f>
        <v>44710</v>
      </c>
      <c r="E39" s="52" t="s">
        <v>6</v>
      </c>
      <c r="F39" s="51">
        <f>D39+2</f>
        <v>44712</v>
      </c>
      <c r="G39" s="624" t="s">
        <v>187</v>
      </c>
      <c r="H39" s="325">
        <v>44715</v>
      </c>
      <c r="I39" s="325">
        <f>H39+4</f>
        <v>44719</v>
      </c>
      <c r="J39" s="347" t="s">
        <v>325</v>
      </c>
    </row>
    <row r="40" spans="1:10" s="169" customFormat="1" ht="23.25" customHeight="1">
      <c r="A40" s="834" t="s">
        <v>335</v>
      </c>
      <c r="B40" s="56" t="s">
        <v>451</v>
      </c>
      <c r="C40" s="57" t="s">
        <v>334</v>
      </c>
      <c r="D40" s="58">
        <v>44711</v>
      </c>
      <c r="E40" s="59" t="s">
        <v>20</v>
      </c>
      <c r="F40" s="58">
        <f>D40+2</f>
        <v>44713</v>
      </c>
      <c r="G40" s="325"/>
      <c r="H40" s="325"/>
      <c r="I40" s="325"/>
      <c r="J40" s="347"/>
    </row>
    <row r="41" spans="1:10" s="169" customFormat="1" ht="23.25" customHeight="1">
      <c r="A41" s="60" t="str">
        <f>'Jakarta (Direct)'!A9</f>
        <v>CSCL LIMA</v>
      </c>
      <c r="B41" s="61" t="str">
        <f>'Jakarta (Direct)'!B9</f>
        <v>132S</v>
      </c>
      <c r="C41" s="62" t="s">
        <v>334</v>
      </c>
      <c r="D41" s="63">
        <f>'Jakarta (Direct)'!C9</f>
        <v>44711</v>
      </c>
      <c r="E41" s="64" t="s">
        <v>20</v>
      </c>
      <c r="F41" s="63">
        <f>D41+2</f>
        <v>44713</v>
      </c>
      <c r="G41" s="606" t="s">
        <v>547</v>
      </c>
      <c r="H41" s="326">
        <v>44717</v>
      </c>
      <c r="I41" s="331">
        <f>H41+4</f>
        <v>44721</v>
      </c>
      <c r="J41" s="348" t="s">
        <v>326</v>
      </c>
    </row>
    <row r="42" spans="1:10" s="169" customFormat="1" ht="23.25" customHeight="1">
      <c r="A42" s="602" t="s">
        <v>187</v>
      </c>
      <c r="B42" s="43"/>
      <c r="C42" s="44" t="s">
        <v>333</v>
      </c>
      <c r="D42" s="45">
        <f>D38+7</f>
        <v>44715</v>
      </c>
      <c r="E42" s="46" t="s">
        <v>184</v>
      </c>
      <c r="F42" s="45">
        <f>D42+2</f>
        <v>44717</v>
      </c>
      <c r="G42" s="332" t="s">
        <v>543</v>
      </c>
      <c r="H42" s="324">
        <v>44723</v>
      </c>
      <c r="I42" s="324">
        <f>H42+5</f>
        <v>44728</v>
      </c>
      <c r="J42" s="345"/>
    </row>
    <row r="43" spans="1:10" s="169" customFormat="1" ht="23.25" customHeight="1">
      <c r="A43" s="833" t="str">
        <f>'Port Klang West'!A11</f>
        <v>SANTA LOUKIA</v>
      </c>
      <c r="B43" s="49" t="str">
        <f>'Port Klang West'!B11</f>
        <v>194S</v>
      </c>
      <c r="C43" s="50" t="s">
        <v>334</v>
      </c>
      <c r="D43" s="51">
        <f t="shared" ref="D43:D61" si="6">D39+7</f>
        <v>44717</v>
      </c>
      <c r="E43" s="52" t="s">
        <v>6</v>
      </c>
      <c r="F43" s="51">
        <f>F39+7</f>
        <v>44719</v>
      </c>
      <c r="G43" s="624" t="s">
        <v>187</v>
      </c>
      <c r="H43" s="325">
        <f>H39+7</f>
        <v>44722</v>
      </c>
      <c r="I43" s="325">
        <f>H43+4</f>
        <v>44726</v>
      </c>
      <c r="J43" s="345"/>
    </row>
    <row r="44" spans="1:10" s="169" customFormat="1" ht="23.25" customHeight="1">
      <c r="A44" s="834" t="s">
        <v>335</v>
      </c>
      <c r="B44" s="56" t="s">
        <v>453</v>
      </c>
      <c r="C44" s="57" t="s">
        <v>334</v>
      </c>
      <c r="D44" s="58">
        <f>D40+7</f>
        <v>44718</v>
      </c>
      <c r="E44" s="59" t="s">
        <v>20</v>
      </c>
      <c r="F44" s="58">
        <f>D44+2</f>
        <v>44720</v>
      </c>
      <c r="G44" s="325"/>
      <c r="H44" s="325"/>
      <c r="I44" s="325"/>
      <c r="J44" s="345"/>
    </row>
    <row r="45" spans="1:10" s="169" customFormat="1" ht="23.25" customHeight="1">
      <c r="A45" s="60" t="str">
        <f>'Jakarta (Direct)'!A10</f>
        <v>SPIRIT OF CAPE TOWN</v>
      </c>
      <c r="B45" s="61" t="str">
        <f>'Jakarta (Direct)'!B10</f>
        <v>015S</v>
      </c>
      <c r="C45" s="62" t="s">
        <v>334</v>
      </c>
      <c r="D45" s="63">
        <f t="shared" si="6"/>
        <v>44718</v>
      </c>
      <c r="E45" s="64" t="s">
        <v>20</v>
      </c>
      <c r="F45" s="63">
        <f>F41+7</f>
        <v>44720</v>
      </c>
      <c r="G45" s="606" t="s">
        <v>548</v>
      </c>
      <c r="H45" s="326">
        <f>H41+7</f>
        <v>44724</v>
      </c>
      <c r="I45" s="331">
        <f>H45+4</f>
        <v>44728</v>
      </c>
      <c r="J45" s="345"/>
    </row>
    <row r="46" spans="1:10" s="169" customFormat="1" ht="23.25" customHeight="1">
      <c r="A46" s="602" t="s">
        <v>187</v>
      </c>
      <c r="B46" s="43"/>
      <c r="C46" s="44" t="s">
        <v>333</v>
      </c>
      <c r="D46" s="45">
        <f t="shared" si="6"/>
        <v>44722</v>
      </c>
      <c r="E46" s="46" t="s">
        <v>184</v>
      </c>
      <c r="F46" s="45">
        <f>D46+2</f>
        <v>44724</v>
      </c>
      <c r="G46" s="332" t="s">
        <v>544</v>
      </c>
      <c r="H46" s="324">
        <f>H42+7</f>
        <v>44730</v>
      </c>
      <c r="I46" s="324">
        <f>H46+5</f>
        <v>44735</v>
      </c>
      <c r="J46" s="345"/>
    </row>
    <row r="47" spans="1:10" s="169" customFormat="1" ht="23.25" customHeight="1">
      <c r="A47" s="833" t="str">
        <f>'Port Klang West'!A12</f>
        <v>CAPE FAWLEY</v>
      </c>
      <c r="B47" s="49" t="str">
        <f>'Port Klang West'!B12</f>
        <v>075S</v>
      </c>
      <c r="C47" s="50" t="s">
        <v>334</v>
      </c>
      <c r="D47" s="51">
        <f t="shared" si="6"/>
        <v>44724</v>
      </c>
      <c r="E47" s="52" t="s">
        <v>6</v>
      </c>
      <c r="F47" s="51">
        <f t="shared" ref="F47" si="7">F43+7</f>
        <v>44726</v>
      </c>
      <c r="G47" s="624" t="s">
        <v>187</v>
      </c>
      <c r="H47" s="325">
        <f>H43+7</f>
        <v>44729</v>
      </c>
      <c r="I47" s="325">
        <f>H47+4</f>
        <v>44733</v>
      </c>
      <c r="J47" s="345"/>
    </row>
    <row r="48" spans="1:10" s="169" customFormat="1" ht="23.25" customHeight="1">
      <c r="A48" s="834" t="s">
        <v>335</v>
      </c>
      <c r="B48" s="56" t="s">
        <v>538</v>
      </c>
      <c r="C48" s="57" t="s">
        <v>334</v>
      </c>
      <c r="D48" s="58">
        <f>D44+7</f>
        <v>44725</v>
      </c>
      <c r="E48" s="59" t="s">
        <v>20</v>
      </c>
      <c r="F48" s="58">
        <f>D48+2</f>
        <v>44727</v>
      </c>
      <c r="G48" s="325"/>
      <c r="H48" s="325"/>
      <c r="I48" s="325"/>
      <c r="J48" s="345"/>
    </row>
    <row r="49" spans="1:10" s="169" customFormat="1" ht="23.25" customHeight="1">
      <c r="A49" s="60" t="str">
        <f>'Jakarta (Direct)'!A11</f>
        <v>CSCL LIMA</v>
      </c>
      <c r="B49" s="61" t="str">
        <f>'Jakarta (Direct)'!B11</f>
        <v>133S</v>
      </c>
      <c r="C49" s="62" t="s">
        <v>334</v>
      </c>
      <c r="D49" s="63">
        <f t="shared" si="6"/>
        <v>44725</v>
      </c>
      <c r="E49" s="64" t="s">
        <v>20</v>
      </c>
      <c r="F49" s="63">
        <f>F45+7</f>
        <v>44727</v>
      </c>
      <c r="G49" s="606" t="s">
        <v>549</v>
      </c>
      <c r="H49" s="326">
        <f t="shared" ref="H49" si="8">H45+7</f>
        <v>44731</v>
      </c>
      <c r="I49" s="331">
        <f>H49+4</f>
        <v>44735</v>
      </c>
      <c r="J49" s="345"/>
    </row>
    <row r="50" spans="1:10" s="169" customFormat="1" ht="23.25" customHeight="1">
      <c r="A50" s="602" t="s">
        <v>187</v>
      </c>
      <c r="B50" s="43"/>
      <c r="C50" s="44" t="s">
        <v>333</v>
      </c>
      <c r="D50" s="45">
        <f t="shared" si="6"/>
        <v>44729</v>
      </c>
      <c r="E50" s="46" t="s">
        <v>184</v>
      </c>
      <c r="F50" s="45">
        <f>F46+7</f>
        <v>44731</v>
      </c>
      <c r="G50" s="332" t="s">
        <v>545</v>
      </c>
      <c r="H50" s="324">
        <f>H46+7</f>
        <v>44737</v>
      </c>
      <c r="I50" s="324">
        <f>H50+5</f>
        <v>44742</v>
      </c>
      <c r="J50" s="345"/>
    </row>
    <row r="51" spans="1:10" s="169" customFormat="1" ht="23.25" customHeight="1">
      <c r="A51" s="833" t="str">
        <f>'Port Klang West'!A13</f>
        <v>SANTA LOUKIA</v>
      </c>
      <c r="B51" s="49" t="str">
        <f>'Port Klang West'!B13</f>
        <v>195S</v>
      </c>
      <c r="C51" s="50" t="s">
        <v>334</v>
      </c>
      <c r="D51" s="51">
        <f t="shared" si="6"/>
        <v>44731</v>
      </c>
      <c r="E51" s="52" t="s">
        <v>6</v>
      </c>
      <c r="F51" s="51">
        <f>F47+7</f>
        <v>44733</v>
      </c>
      <c r="G51" s="624" t="s">
        <v>187</v>
      </c>
      <c r="H51" s="325">
        <f>H47+7</f>
        <v>44736</v>
      </c>
      <c r="I51" s="325">
        <f>H51+4</f>
        <v>44740</v>
      </c>
      <c r="J51" s="345"/>
    </row>
    <row r="52" spans="1:10" s="169" customFormat="1" ht="23.25" customHeight="1">
      <c r="A52" s="834" t="s">
        <v>335</v>
      </c>
      <c r="B52" s="56" t="s">
        <v>539</v>
      </c>
      <c r="C52" s="57" t="s">
        <v>334</v>
      </c>
      <c r="D52" s="58">
        <f>D48+7</f>
        <v>44732</v>
      </c>
      <c r="E52" s="59" t="s">
        <v>20</v>
      </c>
      <c r="F52" s="58">
        <f>D52+2</f>
        <v>44734</v>
      </c>
      <c r="G52" s="325"/>
      <c r="H52" s="325"/>
      <c r="I52" s="325"/>
      <c r="J52" s="345"/>
    </row>
    <row r="53" spans="1:10" s="169" customFormat="1" ht="23.25" customHeight="1">
      <c r="A53" s="60" t="str">
        <f>'Jakarta (Direct)'!A12</f>
        <v>SPIRIT OF CAPE TOWN</v>
      </c>
      <c r="B53" s="61" t="str">
        <f>'Jakarta (Direct)'!B12</f>
        <v>016S</v>
      </c>
      <c r="C53" s="62" t="s">
        <v>334</v>
      </c>
      <c r="D53" s="63">
        <f t="shared" si="6"/>
        <v>44732</v>
      </c>
      <c r="E53" s="64" t="s">
        <v>20</v>
      </c>
      <c r="F53" s="63">
        <f>F49+7</f>
        <v>44734</v>
      </c>
      <c r="G53" s="606" t="s">
        <v>550</v>
      </c>
      <c r="H53" s="326">
        <f t="shared" ref="H53" si="9">H49+7</f>
        <v>44738</v>
      </c>
      <c r="I53" s="331">
        <f>H53+4</f>
        <v>44742</v>
      </c>
      <c r="J53" s="345"/>
    </row>
    <row r="54" spans="1:10" s="169" customFormat="1" ht="23.25" customHeight="1">
      <c r="A54" s="602" t="s">
        <v>187</v>
      </c>
      <c r="B54" s="43"/>
      <c r="C54" s="44" t="s">
        <v>333</v>
      </c>
      <c r="D54" s="45">
        <f t="shared" si="6"/>
        <v>44736</v>
      </c>
      <c r="E54" s="46" t="s">
        <v>184</v>
      </c>
      <c r="F54" s="45">
        <f>D54+2</f>
        <v>44738</v>
      </c>
      <c r="G54" s="332" t="s">
        <v>546</v>
      </c>
      <c r="H54" s="324">
        <f>H50+7</f>
        <v>44744</v>
      </c>
      <c r="I54" s="324">
        <f>H54+5</f>
        <v>44749</v>
      </c>
      <c r="J54" s="345"/>
    </row>
    <row r="55" spans="1:10" s="169" customFormat="1" ht="23.25" customHeight="1">
      <c r="A55" s="833" t="str">
        <f>'Port Klang West'!A14</f>
        <v>CAPE FAWLEY</v>
      </c>
      <c r="B55" s="49" t="str">
        <f>'Port Klang West'!B14</f>
        <v>076S</v>
      </c>
      <c r="C55" s="50" t="s">
        <v>334</v>
      </c>
      <c r="D55" s="51">
        <f t="shared" si="6"/>
        <v>44738</v>
      </c>
      <c r="E55" s="52" t="s">
        <v>6</v>
      </c>
      <c r="F55" s="51">
        <f>F51+7</f>
        <v>44740</v>
      </c>
      <c r="G55" s="624" t="s">
        <v>187</v>
      </c>
      <c r="H55" s="325">
        <f>H51+7</f>
        <v>44743</v>
      </c>
      <c r="I55" s="325">
        <f>H55+4</f>
        <v>44747</v>
      </c>
      <c r="J55" s="345"/>
    </row>
    <row r="56" spans="1:10" s="169" customFormat="1" ht="23.25" customHeight="1">
      <c r="A56" s="834" t="s">
        <v>335</v>
      </c>
      <c r="B56" s="56" t="s">
        <v>540</v>
      </c>
      <c r="C56" s="57" t="s">
        <v>334</v>
      </c>
      <c r="D56" s="58">
        <f>D52+7</f>
        <v>44739</v>
      </c>
      <c r="E56" s="59" t="s">
        <v>20</v>
      </c>
      <c r="F56" s="58">
        <f>D56+2</f>
        <v>44741</v>
      </c>
      <c r="G56" s="325"/>
      <c r="H56" s="325"/>
      <c r="I56" s="325"/>
      <c r="J56" s="345"/>
    </row>
    <row r="57" spans="1:10" s="169" customFormat="1" ht="23.25" customHeight="1">
      <c r="A57" s="60" t="str">
        <f>'Jakarta (Direct)'!A13</f>
        <v>CSCL LIMA</v>
      </c>
      <c r="B57" s="61" t="str">
        <f>'Jakarta (Direct)'!B13</f>
        <v>134S</v>
      </c>
      <c r="C57" s="62" t="s">
        <v>334</v>
      </c>
      <c r="D57" s="63">
        <f t="shared" si="6"/>
        <v>44739</v>
      </c>
      <c r="E57" s="64" t="s">
        <v>20</v>
      </c>
      <c r="F57" s="63">
        <f>F53+7</f>
        <v>44741</v>
      </c>
      <c r="G57" s="606" t="s">
        <v>551</v>
      </c>
      <c r="H57" s="326">
        <f t="shared" ref="H57" si="10">H53+7</f>
        <v>44745</v>
      </c>
      <c r="I57" s="331">
        <f>H57+4</f>
        <v>44749</v>
      </c>
      <c r="J57" s="345"/>
    </row>
    <row r="58" spans="1:10" s="169" customFormat="1" ht="23.25" customHeight="1">
      <c r="A58" s="602" t="s">
        <v>187</v>
      </c>
      <c r="B58" s="590"/>
      <c r="C58" s="44" t="s">
        <v>333</v>
      </c>
      <c r="D58" s="45">
        <f t="shared" si="6"/>
        <v>44743</v>
      </c>
      <c r="E58" s="46" t="s">
        <v>184</v>
      </c>
      <c r="F58" s="45">
        <f>D58+2</f>
        <v>44745</v>
      </c>
      <c r="G58" s="332" t="s">
        <v>187</v>
      </c>
      <c r="H58" s="324">
        <f>H54+7</f>
        <v>44751</v>
      </c>
      <c r="I58" s="324">
        <f>H58+5</f>
        <v>44756</v>
      </c>
      <c r="J58" s="345"/>
    </row>
    <row r="59" spans="1:10" s="169" customFormat="1" ht="23.25" customHeight="1">
      <c r="A59" s="833" t="str">
        <f>'Port Klang West'!A15</f>
        <v>SANTA LOUKIA</v>
      </c>
      <c r="B59" s="49" t="str">
        <f>'Port Klang West'!B15</f>
        <v>196S</v>
      </c>
      <c r="C59" s="50" t="s">
        <v>334</v>
      </c>
      <c r="D59" s="51">
        <f t="shared" si="6"/>
        <v>44745</v>
      </c>
      <c r="E59" s="52" t="s">
        <v>6</v>
      </c>
      <c r="F59" s="51">
        <f>F55+7</f>
        <v>44747</v>
      </c>
      <c r="G59" s="624" t="s">
        <v>187</v>
      </c>
      <c r="H59" s="325">
        <f>H55+7</f>
        <v>44750</v>
      </c>
      <c r="I59" s="325">
        <f>H59+4</f>
        <v>44754</v>
      </c>
      <c r="J59" s="345"/>
    </row>
    <row r="60" spans="1:10" s="169" customFormat="1" ht="23.25" customHeight="1">
      <c r="A60" s="834" t="s">
        <v>335</v>
      </c>
      <c r="B60" s="56" t="s">
        <v>541</v>
      </c>
      <c r="C60" s="57" t="s">
        <v>334</v>
      </c>
      <c r="D60" s="58">
        <f>D56+7</f>
        <v>44746</v>
      </c>
      <c r="E60" s="59" t="s">
        <v>20</v>
      </c>
      <c r="F60" s="58">
        <f>D60+2</f>
        <v>44748</v>
      </c>
      <c r="G60" s="325"/>
      <c r="H60" s="325"/>
      <c r="I60" s="325"/>
      <c r="J60" s="345"/>
    </row>
    <row r="61" spans="1:10" s="169" customFormat="1" ht="23.25" customHeight="1">
      <c r="A61" s="60" t="str">
        <f>'Jakarta (Direct)'!A14</f>
        <v>SPIRIT OF CAPE TOWN</v>
      </c>
      <c r="B61" s="61" t="str">
        <f>'Jakarta (Direct)'!B14</f>
        <v>017S</v>
      </c>
      <c r="C61" s="62" t="s">
        <v>334</v>
      </c>
      <c r="D61" s="63">
        <f t="shared" si="6"/>
        <v>44746</v>
      </c>
      <c r="E61" s="64" t="s">
        <v>20</v>
      </c>
      <c r="F61" s="63">
        <f>F57+7</f>
        <v>44748</v>
      </c>
      <c r="G61" s="606" t="s">
        <v>187</v>
      </c>
      <c r="H61" s="326">
        <f t="shared" ref="H61" si="11">H57+7</f>
        <v>44752</v>
      </c>
      <c r="I61" s="331">
        <f>H61+4</f>
        <v>44756</v>
      </c>
      <c r="J61" s="345"/>
    </row>
    <row r="62" spans="1:10" s="169" customFormat="1" ht="23.25" customHeight="1">
      <c r="A62" s="489"/>
      <c r="B62" s="490"/>
      <c r="C62" s="97"/>
      <c r="D62" s="97"/>
      <c r="E62" s="97"/>
      <c r="F62" s="97"/>
      <c r="G62" s="888"/>
      <c r="H62" s="334"/>
      <c r="I62" s="334"/>
      <c r="J62" s="345"/>
    </row>
    <row r="63" spans="1:10" s="169" customFormat="1" ht="23.25" customHeight="1">
      <c r="A63" s="489"/>
      <c r="B63" s="490"/>
      <c r="C63" s="97"/>
      <c r="D63" s="97"/>
      <c r="E63" s="97"/>
      <c r="F63" s="97"/>
      <c r="G63" s="888"/>
      <c r="H63" s="334"/>
      <c r="I63" s="334"/>
      <c r="J63" s="345"/>
    </row>
    <row r="64" spans="1:10" s="169" customFormat="1" ht="23.25" customHeight="1">
      <c r="A64" s="489"/>
      <c r="B64" s="490"/>
      <c r="C64" s="97"/>
      <c r="D64" s="97"/>
      <c r="E64" s="97"/>
      <c r="F64" s="97"/>
      <c r="G64" s="888"/>
      <c r="H64" s="334"/>
      <c r="I64" s="334"/>
      <c r="J64" s="345"/>
    </row>
    <row r="65" spans="1:15" s="169" customFormat="1" ht="15" customHeight="1">
      <c r="A65" s="31"/>
      <c r="B65" s="333"/>
      <c r="C65" s="31"/>
      <c r="D65" s="31"/>
      <c r="E65" s="31"/>
      <c r="F65" s="334"/>
      <c r="G65" s="334"/>
    </row>
    <row r="66" spans="1:15" s="169" customFormat="1" ht="15" customHeight="1">
      <c r="A66" s="5" t="s">
        <v>301</v>
      </c>
      <c r="B66" s="5"/>
      <c r="C66" s="249" t="s">
        <v>103</v>
      </c>
      <c r="D66" s="35"/>
      <c r="E66" s="5"/>
      <c r="F66" s="5"/>
      <c r="G66" s="5"/>
      <c r="H66" s="1038"/>
      <c r="I66" s="1038"/>
    </row>
    <row r="67" spans="1:15" s="169" customFormat="1" ht="15" customHeight="1">
      <c r="A67" s="279" t="s">
        <v>317</v>
      </c>
      <c r="B67" s="279"/>
      <c r="C67" s="69"/>
      <c r="D67" s="70"/>
      <c r="E67" s="70"/>
      <c r="F67" s="71"/>
      <c r="G67" s="71"/>
      <c r="H67" s="1038"/>
      <c r="I67" s="1038"/>
    </row>
    <row r="68" spans="1:15" s="169" customFormat="1" ht="15" customHeight="1">
      <c r="A68" s="72" t="s">
        <v>336</v>
      </c>
      <c r="B68" s="335"/>
      <c r="C68" s="336"/>
      <c r="D68" s="336"/>
      <c r="E68" s="336"/>
      <c r="F68" s="337"/>
      <c r="G68" s="337"/>
      <c r="H68" s="1038"/>
      <c r="I68" s="1038"/>
    </row>
    <row r="69" spans="1:15" s="169" customFormat="1" ht="15" customHeight="1">
      <c r="A69" s="76" t="s">
        <v>302</v>
      </c>
      <c r="B69" s="282"/>
      <c r="C69" s="283"/>
      <c r="D69" s="284"/>
      <c r="E69" s="284"/>
      <c r="F69" s="281"/>
      <c r="G69" s="281"/>
      <c r="H69" s="71"/>
      <c r="I69" s="71"/>
    </row>
    <row r="70" spans="1:15" s="169" customFormat="1" ht="15" customHeight="1">
      <c r="A70" s="82" t="s">
        <v>337</v>
      </c>
      <c r="B70" s="282"/>
      <c r="C70" s="283"/>
      <c r="D70" s="284"/>
      <c r="E70" s="284"/>
      <c r="F70" s="281"/>
      <c r="G70" s="281"/>
      <c r="H70" s="71"/>
      <c r="I70" s="71"/>
    </row>
    <row r="71" spans="1:15" s="169" customFormat="1" ht="15" customHeight="1">
      <c r="A71" s="87" t="s">
        <v>338</v>
      </c>
      <c r="B71" s="280"/>
      <c r="C71" s="137"/>
      <c r="D71" s="138"/>
      <c r="E71" s="139"/>
      <c r="F71" s="139"/>
      <c r="G71" s="140"/>
      <c r="H71" s="5"/>
      <c r="I71" s="5"/>
    </row>
    <row r="72" spans="1:15" s="169" customFormat="1" ht="15" customHeight="1">
      <c r="A72" s="87"/>
      <c r="B72" s="338"/>
      <c r="C72" s="338"/>
      <c r="D72" s="339"/>
      <c r="E72" s="202"/>
    </row>
    <row r="73" spans="1:15" s="169" customFormat="1" ht="15" customHeight="1">
      <c r="A73" s="221" t="s">
        <v>81</v>
      </c>
      <c r="B73" s="264"/>
      <c r="C73" s="264"/>
      <c r="D73" s="340"/>
      <c r="E73" s="341"/>
      <c r="M73" s="305"/>
      <c r="N73" s="305"/>
      <c r="O73" s="305"/>
    </row>
    <row r="74" spans="1:15" s="169" customFormat="1" ht="15" customHeight="1">
      <c r="A74" s="149" t="s">
        <v>0</v>
      </c>
      <c r="B74" s="265"/>
      <c r="C74" s="266"/>
      <c r="D74" s="342"/>
      <c r="E74" s="343"/>
      <c r="M74" s="305"/>
      <c r="N74" s="305"/>
      <c r="O74" s="305"/>
    </row>
    <row r="75" spans="1:15" s="169" customFormat="1" ht="15" customHeight="1">
      <c r="A75" s="349" t="s">
        <v>104</v>
      </c>
      <c r="B75" s="349"/>
      <c r="C75" s="349"/>
      <c r="D75" s="349"/>
      <c r="E75" s="349"/>
      <c r="F75" s="199"/>
      <c r="G75" s="199"/>
      <c r="M75" s="305"/>
      <c r="N75" s="305"/>
      <c r="O75" s="305"/>
    </row>
    <row r="76" spans="1:15" s="169" customFormat="1" ht="15" customHeight="1">
      <c r="A76" s="349" t="s">
        <v>83</v>
      </c>
      <c r="B76" s="349"/>
      <c r="C76" s="349"/>
      <c r="D76" s="349"/>
      <c r="E76" s="349"/>
      <c r="F76" s="199"/>
      <c r="G76" s="199"/>
      <c r="M76" s="305"/>
      <c r="N76" s="305"/>
      <c r="O76" s="305"/>
    </row>
    <row r="77" spans="1:15" s="169" customFormat="1" ht="15" customHeight="1">
      <c r="A77" s="257" t="s">
        <v>84</v>
      </c>
      <c r="B77" s="349"/>
      <c r="C77" s="349"/>
      <c r="D77" s="349"/>
      <c r="E77" s="349"/>
      <c r="F77" s="199"/>
      <c r="G77" s="199"/>
      <c r="M77" s="305"/>
      <c r="N77" s="305"/>
      <c r="O77" s="305"/>
    </row>
    <row r="78" spans="1:15" s="169" customFormat="1" ht="15" customHeight="1">
      <c r="A78" s="155" t="s">
        <v>105</v>
      </c>
      <c r="B78" s="349"/>
      <c r="C78" s="349"/>
      <c r="D78" s="349"/>
      <c r="E78" s="349"/>
      <c r="F78" s="199"/>
      <c r="G78" s="199"/>
      <c r="M78" s="305"/>
      <c r="N78" s="305"/>
      <c r="O78" s="305"/>
    </row>
  </sheetData>
  <customSheetViews>
    <customSheetView guid="{035FD7B7-E407-47C6-82D2-F16A7036DEE3}" scale="85" showGridLines="0" topLeftCell="A46">
      <selection activeCell="D53" sqref="D53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D73C7D54-4891-4237-9750-225D2462AB34}" scale="85" showGridLines="0" topLeftCell="A46">
      <selection activeCell="B61" sqref="B61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77C6715E-78A8-45AF-BBE5-55C648F3FD39}" scale="85" showGridLines="0" topLeftCell="A55">
      <selection activeCell="H55" sqref="H55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 r:id="rId1"/>
    </customSheetView>
    <customSheetView guid="{C6EA2456-9077-41F6-8AD1-2B98609E6968}" scale="85" showGridLines="0" topLeftCell="A16">
      <selection activeCell="A38" sqref="A38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36EED012-CDEF-4DC1-8A77-CC61E5DDA9AF}" scale="85" showGridLines="0">
      <selection activeCell="G62" sqref="G62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6D779134-8889-443F-9ACA-8D735092180D}" scale="85" showGridLines="0">
      <selection activeCell="G47" sqref="G4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DB8C7FDF-A076-429E-9C69-19F5346810D2}" scale="85" showGridLines="0">
      <selection activeCell="A44" sqref="A44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4BAB3EE4-9C54-4B90-B433-C200B8083694}" scale="85" showGridLines="0">
      <selection activeCell="G21" sqref="G21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A0571078-F8D9-4419-99DA-CC05A0A8884F}" scale="85" showPageBreaks="1" showGridLines="0" printArea="1">
      <selection activeCell="A10" sqref="A10:IV10"/>
      <colBreaks count="2" manualBreakCount="2"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23D6460C-E645-4432-B260-E5EED77E92F3}" scale="85" showGridLines="0" topLeftCell="A45">
      <selection activeCell="A47" sqref="A47:B4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CEA7FD87-719A-426A-B06E-9D4E99783EED}" scale="85" showPageBreaks="1" showGridLines="0" topLeftCell="A31">
      <selection activeCell="A47" sqref="A4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88931C49-9137-4FED-AEBA-55DC84EE773E}" scale="85" showGridLines="0">
      <selection activeCell="I37" sqref="I3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D7835D66-B13D-4A90-85BF-DC3ACE120431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93A7AE30-CF2C-4CF1-930B-9425B5F5817D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C00304E5-BAC8-4C34-B3D2-AD7EACE0CB92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B9C309E4-7299-4CD5-AAAB-CF9542D1540F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3E9A2BAE-164D-47A0-8104-C7D4E0A4EAEF}" scale="85" showGridLines="0">
      <selection activeCell="H43" sqref="H43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3DA74F3E-F145-470D-BDA0-4288A858AFDF}" scale="85" showGridLines="0" topLeftCell="A40">
      <selection activeCell="E60" sqref="E60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8E2DF192-20FD-40DB-8385-493ED9B1C2BF}" scale="85" showGridLines="0" topLeftCell="A28">
      <selection activeCell="G59" sqref="G59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</customSheetViews>
  <mergeCells count="21">
    <mergeCell ref="J9:L9"/>
    <mergeCell ref="D32:F32"/>
    <mergeCell ref="A8:A9"/>
    <mergeCell ref="A1:I2"/>
    <mergeCell ref="B8:C9"/>
    <mergeCell ref="D4:F4"/>
    <mergeCell ref="G8:H8"/>
    <mergeCell ref="F8:F9"/>
    <mergeCell ref="B10:C12"/>
    <mergeCell ref="B13:C15"/>
    <mergeCell ref="B16:C18"/>
    <mergeCell ref="B19:C21"/>
    <mergeCell ref="B22:C24"/>
    <mergeCell ref="B25:C27"/>
    <mergeCell ref="D33:F33"/>
    <mergeCell ref="C36:E37"/>
    <mergeCell ref="H66:I68"/>
    <mergeCell ref="A36:A37"/>
    <mergeCell ref="G36:G37"/>
    <mergeCell ref="H36:H37"/>
    <mergeCell ref="I36:I37"/>
  </mergeCells>
  <hyperlinks>
    <hyperlink ref="A6" location="MENU!A1" display="BACK TO MENU" xr:uid="{00000000-0004-0000-0F00-000000000000}"/>
  </hyperlinks>
  <pageMargins left="0.7" right="0.7" top="0.75" bottom="0.75" header="0.3" footer="0.3"/>
  <pageSetup scale="54" orientation="portrait" r:id="rId2"/>
  <colBreaks count="3" manualBreakCount="3">
    <brk id="7" max="67" man="1"/>
    <brk id="8" max="61" man="1"/>
    <brk id="9" max="32" man="1"/>
  </colBreaks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D10" sqref="D10"/>
    </sheetView>
  </sheetViews>
  <sheetFormatPr defaultRowHeight="15"/>
  <sheetData/>
  <customSheetViews>
    <customSheetView guid="{035FD7B7-E407-47C6-82D2-F16A7036DEE3}" state="hidden">
      <selection activeCell="D10" sqref="D10"/>
      <pageMargins left="0" right="0" top="0" bottom="0" header="0" footer="0"/>
    </customSheetView>
    <customSheetView guid="{D73C7D54-4891-4237-9750-225D2462AB34}" state="hidden">
      <selection activeCell="D10" sqref="D10"/>
      <pageMargins left="0" right="0" top="0" bottom="0" header="0" footer="0"/>
    </customSheetView>
    <customSheetView guid="{77C6715E-78A8-45AF-BBE5-55C648F3FD39}" state="hidden">
      <selection activeCell="D10" sqref="D10"/>
      <pageMargins left="0" right="0" top="0" bottom="0" header="0" footer="0"/>
    </customSheetView>
    <customSheetView guid="{C6EA2456-9077-41F6-8AD1-2B98609E6968}" state="hidden">
      <selection activeCell="D10" sqref="D10"/>
      <pageMargins left="0" right="0" top="0" bottom="0" header="0" footer="0"/>
    </customSheetView>
    <customSheetView guid="{36EED012-CDEF-4DC1-8A77-CC61E5DDA9AF}" state="hidden">
      <selection activeCell="D10" sqref="D10"/>
      <pageMargins left="0" right="0" top="0" bottom="0" header="0" footer="0"/>
    </customSheetView>
    <customSheetView guid="{6D779134-8889-443F-9ACA-8D735092180D}" state="hidden">
      <selection activeCell="D10" sqref="D10"/>
      <pageMargins left="0" right="0" top="0" bottom="0" header="0" footer="0"/>
    </customSheetView>
    <customSheetView guid="{3E9A2BAE-164D-47A0-8104-C7D4E0A4EAEF}" state="hidden">
      <selection activeCell="D10" sqref="D10"/>
      <pageMargins left="0" right="0" top="0" bottom="0" header="0" footer="0"/>
    </customSheetView>
    <customSheetView guid="{3DA74F3E-F145-470D-BDA0-4288A858AFDF}" state="hidden">
      <selection activeCell="D10" sqref="D10"/>
      <pageMargins left="0" right="0" top="0" bottom="0" header="0" footer="0"/>
    </customSheetView>
    <customSheetView guid="{8E2DF192-20FD-40DB-8385-493ED9B1C2BF}" state="hidden">
      <selection activeCell="D10" sqref="D10"/>
      <pageMargins left="0" right="0" top="0" bottom="0" header="0" footer="0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8"/>
  <sheetViews>
    <sheetView showGridLines="0" topLeftCell="A31" zoomScale="85" zoomScaleNormal="85" workbookViewId="0">
      <selection activeCell="H11" sqref="H11"/>
    </sheetView>
  </sheetViews>
  <sheetFormatPr defaultColWidth="8.875" defaultRowHeight="12.75"/>
  <cols>
    <col min="1" max="1" width="29.125" style="172" customWidth="1"/>
    <col min="2" max="2" width="10.25" style="172" customWidth="1"/>
    <col min="3" max="3" width="9.625" style="173" customWidth="1"/>
    <col min="4" max="4" width="10.625" style="35" customWidth="1"/>
    <col min="5" max="5" width="14.125" style="35" customWidth="1"/>
    <col min="6" max="6" width="15.125" style="5" customWidth="1"/>
    <col min="7" max="7" width="25.625" style="5" bestFit="1" customWidth="1"/>
    <col min="8" max="8" width="18.5" style="5" customWidth="1"/>
    <col min="9" max="10" width="19.875" style="5" customWidth="1"/>
    <col min="11" max="16384" width="8.875" style="5"/>
  </cols>
  <sheetData>
    <row r="1" spans="1:14" ht="24.95" customHeight="1">
      <c r="A1" s="1065" t="s">
        <v>0</v>
      </c>
      <c r="B1" s="1065"/>
      <c r="C1" s="1065"/>
      <c r="D1" s="1065"/>
      <c r="E1" s="1065"/>
      <c r="F1" s="1065"/>
      <c r="G1" s="1065"/>
      <c r="H1" s="1065"/>
    </row>
    <row r="2" spans="1:14" s="165" customFormat="1" ht="24.95" customHeight="1">
      <c r="A2" s="1065"/>
      <c r="B2" s="1065"/>
      <c r="C2" s="1065"/>
      <c r="D2" s="1065"/>
      <c r="E2" s="1065"/>
      <c r="F2" s="1065"/>
      <c r="G2" s="1065"/>
      <c r="H2" s="1065"/>
    </row>
    <row r="3" spans="1:14" ht="20.100000000000001" customHeight="1">
      <c r="A3" s="1066" t="s">
        <v>339</v>
      </c>
      <c r="B3" s="1066"/>
      <c r="C3" s="1066"/>
      <c r="D3" s="1066"/>
      <c r="E3" s="1066"/>
      <c r="F3" s="1066"/>
      <c r="G3" s="1066"/>
      <c r="H3" s="1066"/>
    </row>
    <row r="4" spans="1:14" ht="27.75">
      <c r="A4" s="175"/>
      <c r="B4" s="286"/>
      <c r="C4" s="286"/>
      <c r="D4" s="286"/>
      <c r="E4" s="828"/>
      <c r="F4" s="286"/>
      <c r="G4" s="286"/>
      <c r="H4" s="286"/>
    </row>
    <row r="5" spans="1:14" ht="15">
      <c r="A5" s="13" t="s">
        <v>86</v>
      </c>
      <c r="B5" s="183"/>
      <c r="C5" s="184"/>
      <c r="D5" s="185"/>
      <c r="E5" s="185"/>
      <c r="F5" s="188"/>
      <c r="G5" s="287" t="s">
        <v>108</v>
      </c>
      <c r="H5" s="186" t="e">
        <f>'KTX1'!D5</f>
        <v>#REF!</v>
      </c>
    </row>
    <row r="6" spans="1:14" ht="18">
      <c r="A6" s="288"/>
      <c r="B6" s="176"/>
      <c r="C6" s="184"/>
      <c r="D6" s="185"/>
      <c r="E6" s="185"/>
      <c r="F6" s="231"/>
      <c r="G6" s="231"/>
    </row>
    <row r="7" spans="1:14" ht="24.95" customHeight="1">
      <c r="A7" s="1063" t="s">
        <v>91</v>
      </c>
      <c r="B7" s="290" t="s">
        <v>124</v>
      </c>
      <c r="C7" s="1018" t="s">
        <v>340</v>
      </c>
      <c r="D7" s="1067"/>
      <c r="E7" s="1068"/>
      <c r="F7" s="292" t="s">
        <v>90</v>
      </c>
      <c r="G7" s="1018" t="s">
        <v>322</v>
      </c>
      <c r="H7" s="293" t="s">
        <v>90</v>
      </c>
      <c r="I7" s="293" t="s">
        <v>90</v>
      </c>
      <c r="J7" s="293" t="s">
        <v>90</v>
      </c>
    </row>
    <row r="8" spans="1:14" ht="24.95" customHeight="1">
      <c r="A8" s="1063"/>
      <c r="B8" s="294" t="s">
        <v>332</v>
      </c>
      <c r="C8" s="1069" t="s">
        <v>92</v>
      </c>
      <c r="D8" s="1070"/>
      <c r="E8" s="1071"/>
      <c r="F8" s="295" t="s">
        <v>56</v>
      </c>
      <c r="G8" s="1064"/>
      <c r="H8" s="296" t="s">
        <v>311</v>
      </c>
      <c r="I8" s="295" t="s">
        <v>341</v>
      </c>
      <c r="J8" s="295" t="s">
        <v>342</v>
      </c>
    </row>
    <row r="9" spans="1:14" s="4" customFormat="1" ht="24.95" customHeight="1">
      <c r="A9" s="835" t="s">
        <v>187</v>
      </c>
      <c r="B9" s="43"/>
      <c r="C9" s="44" t="s">
        <v>333</v>
      </c>
      <c r="D9" s="591">
        <v>44708</v>
      </c>
      <c r="E9" s="592" t="s">
        <v>184</v>
      </c>
      <c r="F9" s="591">
        <v>44710</v>
      </c>
      <c r="G9" s="276"/>
      <c r="H9" s="276"/>
      <c r="I9" s="276"/>
      <c r="J9" s="276"/>
      <c r="M9" s="97"/>
      <c r="N9" s="97"/>
    </row>
    <row r="10" spans="1:14" s="4" customFormat="1" ht="24.95" customHeight="1">
      <c r="A10" s="833" t="s">
        <v>299</v>
      </c>
      <c r="B10" s="49">
        <v>74</v>
      </c>
      <c r="C10" s="50" t="s">
        <v>334</v>
      </c>
      <c r="D10" s="51">
        <v>44710</v>
      </c>
      <c r="E10" s="52" t="s">
        <v>6</v>
      </c>
      <c r="F10" s="51">
        <v>44712</v>
      </c>
      <c r="G10" s="593" t="s">
        <v>187</v>
      </c>
      <c r="H10" s="277">
        <v>44719</v>
      </c>
      <c r="I10" s="277">
        <f>H10+4</f>
        <v>44723</v>
      </c>
      <c r="J10" s="277">
        <f>H10+6</f>
        <v>44725</v>
      </c>
      <c r="K10" s="823"/>
      <c r="L10" s="824"/>
      <c r="M10" s="824"/>
      <c r="N10" s="97"/>
    </row>
    <row r="11" spans="1:14" s="4" customFormat="1" ht="24.95" customHeight="1">
      <c r="A11" s="55" t="s">
        <v>335</v>
      </c>
      <c r="B11" s="56" t="s">
        <v>451</v>
      </c>
      <c r="C11" s="57" t="s">
        <v>334</v>
      </c>
      <c r="D11" s="58">
        <v>44711</v>
      </c>
      <c r="E11" s="59" t="s">
        <v>20</v>
      </c>
      <c r="F11" s="58">
        <v>44713</v>
      </c>
      <c r="G11" s="277"/>
      <c r="H11" s="277"/>
      <c r="I11" s="277"/>
      <c r="J11" s="277"/>
      <c r="K11" s="303"/>
      <c r="M11" s="97"/>
      <c r="N11" s="97"/>
    </row>
    <row r="12" spans="1:14" s="4" customFormat="1" ht="24.95" customHeight="1">
      <c r="A12" s="60" t="s">
        <v>316</v>
      </c>
      <c r="B12" s="61" t="s">
        <v>452</v>
      </c>
      <c r="C12" s="62" t="s">
        <v>334</v>
      </c>
      <c r="D12" s="63">
        <v>44711</v>
      </c>
      <c r="E12" s="64" t="s">
        <v>20</v>
      </c>
      <c r="F12" s="63">
        <v>44713</v>
      </c>
      <c r="G12" s="278"/>
      <c r="H12" s="278"/>
      <c r="I12" s="278"/>
      <c r="J12" s="278"/>
      <c r="M12" s="97"/>
      <c r="N12" s="97"/>
    </row>
    <row r="13" spans="1:14" s="4" customFormat="1" ht="24.95" customHeight="1">
      <c r="A13" s="835" t="s">
        <v>187</v>
      </c>
      <c r="B13" s="43"/>
      <c r="C13" s="44" t="s">
        <v>333</v>
      </c>
      <c r="D13" s="45">
        <v>44715</v>
      </c>
      <c r="E13" s="46" t="s">
        <v>184</v>
      </c>
      <c r="F13" s="45">
        <v>44717</v>
      </c>
      <c r="G13" s="276"/>
      <c r="H13" s="276"/>
      <c r="I13" s="276"/>
      <c r="J13" s="276"/>
      <c r="M13" s="1062"/>
      <c r="N13" s="1062"/>
    </row>
    <row r="14" spans="1:14" s="4" customFormat="1" ht="24.95" customHeight="1">
      <c r="A14" s="833" t="s">
        <v>300</v>
      </c>
      <c r="B14" s="49" t="s">
        <v>447</v>
      </c>
      <c r="C14" s="50" t="s">
        <v>334</v>
      </c>
      <c r="D14" s="51">
        <v>44717</v>
      </c>
      <c r="E14" s="52" t="s">
        <v>6</v>
      </c>
      <c r="F14" s="51">
        <v>44719</v>
      </c>
      <c r="G14" s="593" t="s">
        <v>187</v>
      </c>
      <c r="H14" s="277">
        <f>H10+7</f>
        <v>44726</v>
      </c>
      <c r="I14" s="277">
        <f>I10+7</f>
        <v>44730</v>
      </c>
      <c r="J14" s="277">
        <f>J10+7</f>
        <v>44732</v>
      </c>
      <c r="K14" s="168"/>
      <c r="M14" s="97"/>
      <c r="N14" s="97"/>
    </row>
    <row r="15" spans="1:14" s="4" customFormat="1" ht="24.95" customHeight="1">
      <c r="A15" s="55" t="s">
        <v>335</v>
      </c>
      <c r="B15" s="56" t="s">
        <v>453</v>
      </c>
      <c r="C15" s="57" t="s">
        <v>334</v>
      </c>
      <c r="D15" s="58">
        <v>44718</v>
      </c>
      <c r="E15" s="59" t="s">
        <v>20</v>
      </c>
      <c r="F15" s="58">
        <v>44720</v>
      </c>
      <c r="G15" s="277"/>
      <c r="H15" s="277"/>
      <c r="I15" s="277"/>
      <c r="J15" s="277"/>
      <c r="K15" s="168"/>
      <c r="M15" s="97"/>
      <c r="N15" s="97"/>
    </row>
    <row r="16" spans="1:14" s="4" customFormat="1" ht="24.95" customHeight="1">
      <c r="A16" s="60" t="s">
        <v>315</v>
      </c>
      <c r="B16" s="61" t="s">
        <v>453</v>
      </c>
      <c r="C16" s="62" t="s">
        <v>334</v>
      </c>
      <c r="D16" s="63">
        <v>44718</v>
      </c>
      <c r="E16" s="64" t="s">
        <v>20</v>
      </c>
      <c r="F16" s="63">
        <v>44720</v>
      </c>
      <c r="G16" s="278"/>
      <c r="H16" s="278"/>
      <c r="I16" s="278"/>
      <c r="J16" s="278"/>
      <c r="M16" s="1062"/>
      <c r="N16" s="1062"/>
    </row>
    <row r="17" spans="1:14" s="4" customFormat="1" ht="24.95" customHeight="1">
      <c r="A17" s="835" t="s">
        <v>187</v>
      </c>
      <c r="B17" s="43"/>
      <c r="C17" s="44" t="s">
        <v>333</v>
      </c>
      <c r="D17" s="45">
        <v>44722</v>
      </c>
      <c r="E17" s="46" t="s">
        <v>184</v>
      </c>
      <c r="F17" s="45">
        <v>44724</v>
      </c>
      <c r="G17" s="276"/>
      <c r="H17" s="276"/>
      <c r="I17" s="276"/>
      <c r="J17" s="276"/>
      <c r="M17" s="97"/>
      <c r="N17" s="97"/>
    </row>
    <row r="18" spans="1:14" s="4" customFormat="1" ht="24.95" customHeight="1">
      <c r="A18" s="833" t="s">
        <v>299</v>
      </c>
      <c r="B18" s="49" t="s">
        <v>532</v>
      </c>
      <c r="C18" s="50" t="s">
        <v>334</v>
      </c>
      <c r="D18" s="51">
        <v>44724</v>
      </c>
      <c r="E18" s="52" t="s">
        <v>6</v>
      </c>
      <c r="F18" s="51">
        <v>44726</v>
      </c>
      <c r="G18" s="593" t="s">
        <v>187</v>
      </c>
      <c r="H18" s="277">
        <f t="shared" ref="H18:J18" si="0">H14+7</f>
        <v>44733</v>
      </c>
      <c r="I18" s="277">
        <f t="shared" si="0"/>
        <v>44737</v>
      </c>
      <c r="J18" s="277">
        <f t="shared" si="0"/>
        <v>44739</v>
      </c>
      <c r="K18" s="168"/>
      <c r="M18" s="1062"/>
      <c r="N18" s="1062"/>
    </row>
    <row r="19" spans="1:14" s="4" customFormat="1" ht="24.95" customHeight="1">
      <c r="A19" s="55" t="s">
        <v>335</v>
      </c>
      <c r="B19" s="56" t="s">
        <v>538</v>
      </c>
      <c r="C19" s="57" t="s">
        <v>334</v>
      </c>
      <c r="D19" s="58">
        <v>44725</v>
      </c>
      <c r="E19" s="59" t="s">
        <v>20</v>
      </c>
      <c r="F19" s="58">
        <v>44727</v>
      </c>
      <c r="G19" s="277"/>
      <c r="H19" s="277"/>
      <c r="I19" s="277"/>
      <c r="J19" s="277"/>
      <c r="K19" s="168"/>
      <c r="M19" s="97"/>
      <c r="N19" s="97"/>
    </row>
    <row r="20" spans="1:14" s="4" customFormat="1" ht="24.95" customHeight="1">
      <c r="A20" s="60" t="s">
        <v>316</v>
      </c>
      <c r="B20" s="61" t="s">
        <v>536</v>
      </c>
      <c r="C20" s="62" t="s">
        <v>334</v>
      </c>
      <c r="D20" s="63">
        <v>44725</v>
      </c>
      <c r="E20" s="64" t="s">
        <v>20</v>
      </c>
      <c r="F20" s="63">
        <v>44727</v>
      </c>
      <c r="G20" s="278"/>
      <c r="H20" s="278"/>
      <c r="I20" s="278"/>
      <c r="J20" s="278"/>
      <c r="M20" s="97"/>
      <c r="N20" s="97"/>
    </row>
    <row r="21" spans="1:14" s="4" customFormat="1" ht="24.95" customHeight="1">
      <c r="A21" s="602" t="s">
        <v>187</v>
      </c>
      <c r="B21" s="43"/>
      <c r="C21" s="44" t="s">
        <v>333</v>
      </c>
      <c r="D21" s="45">
        <v>44729</v>
      </c>
      <c r="E21" s="46" t="s">
        <v>184</v>
      </c>
      <c r="F21" s="45">
        <v>44731</v>
      </c>
      <c r="G21" s="276"/>
      <c r="H21" s="276"/>
      <c r="I21" s="276"/>
      <c r="J21" s="276"/>
      <c r="M21" s="97"/>
      <c r="N21" s="97"/>
    </row>
    <row r="22" spans="1:14" s="4" customFormat="1" ht="24.95" customHeight="1">
      <c r="A22" s="833" t="s">
        <v>300</v>
      </c>
      <c r="B22" s="49" t="s">
        <v>534</v>
      </c>
      <c r="C22" s="50" t="s">
        <v>334</v>
      </c>
      <c r="D22" s="51">
        <v>44731</v>
      </c>
      <c r="E22" s="52" t="s">
        <v>6</v>
      </c>
      <c r="F22" s="51">
        <v>44733</v>
      </c>
      <c r="G22" s="593" t="s">
        <v>187</v>
      </c>
      <c r="H22" s="277">
        <f t="shared" ref="H22:J22" si="1">H18+7</f>
        <v>44740</v>
      </c>
      <c r="I22" s="277">
        <f t="shared" si="1"/>
        <v>44744</v>
      </c>
      <c r="J22" s="277">
        <f t="shared" si="1"/>
        <v>44746</v>
      </c>
      <c r="M22" s="97"/>
      <c r="N22" s="97"/>
    </row>
    <row r="23" spans="1:14" s="4" customFormat="1" ht="24.95" customHeight="1">
      <c r="A23" s="55" t="s">
        <v>335</v>
      </c>
      <c r="B23" s="56" t="s">
        <v>539</v>
      </c>
      <c r="C23" s="57" t="s">
        <v>334</v>
      </c>
      <c r="D23" s="58">
        <v>44732</v>
      </c>
      <c r="E23" s="59" t="s">
        <v>20</v>
      </c>
      <c r="F23" s="58">
        <v>44734</v>
      </c>
      <c r="G23" s="277"/>
      <c r="H23" s="277"/>
      <c r="I23" s="277"/>
      <c r="J23" s="277"/>
      <c r="M23" s="97"/>
      <c r="N23" s="97"/>
    </row>
    <row r="24" spans="1:14" s="4" customFormat="1" ht="24.95" customHeight="1">
      <c r="A24" s="60" t="s">
        <v>315</v>
      </c>
      <c r="B24" s="61" t="s">
        <v>538</v>
      </c>
      <c r="C24" s="62" t="s">
        <v>334</v>
      </c>
      <c r="D24" s="63">
        <v>44732</v>
      </c>
      <c r="E24" s="64" t="s">
        <v>20</v>
      </c>
      <c r="F24" s="63">
        <v>44734</v>
      </c>
      <c r="G24" s="278"/>
      <c r="H24" s="278"/>
      <c r="I24" s="278"/>
      <c r="J24" s="278"/>
      <c r="M24" s="97"/>
      <c r="N24" s="97"/>
    </row>
    <row r="25" spans="1:14" s="4" customFormat="1" ht="24.95" customHeight="1">
      <c r="A25" s="835" t="s">
        <v>187</v>
      </c>
      <c r="B25" s="43"/>
      <c r="C25" s="44" t="s">
        <v>333</v>
      </c>
      <c r="D25" s="45">
        <v>44736</v>
      </c>
      <c r="E25" s="46" t="s">
        <v>184</v>
      </c>
      <c r="F25" s="45">
        <v>44738</v>
      </c>
      <c r="G25" s="276"/>
      <c r="H25" s="276"/>
      <c r="I25" s="276"/>
      <c r="J25" s="276"/>
      <c r="M25" s="97"/>
      <c r="N25" s="97"/>
    </row>
    <row r="26" spans="1:14" s="4" customFormat="1" ht="24.95" customHeight="1">
      <c r="A26" s="833" t="s">
        <v>299</v>
      </c>
      <c r="B26" s="49" t="s">
        <v>533</v>
      </c>
      <c r="C26" s="50" t="s">
        <v>334</v>
      </c>
      <c r="D26" s="51">
        <v>44738</v>
      </c>
      <c r="E26" s="52" t="s">
        <v>6</v>
      </c>
      <c r="F26" s="51">
        <v>44740</v>
      </c>
      <c r="G26" s="593" t="s">
        <v>187</v>
      </c>
      <c r="H26" s="277">
        <f t="shared" ref="H26:J26" si="2">H22+7</f>
        <v>44747</v>
      </c>
      <c r="I26" s="277">
        <f>I22+7</f>
        <v>44751</v>
      </c>
      <c r="J26" s="277">
        <f t="shared" si="2"/>
        <v>44753</v>
      </c>
      <c r="M26" s="97"/>
      <c r="N26" s="97"/>
    </row>
    <row r="27" spans="1:14" s="4" customFormat="1" ht="24.95" customHeight="1">
      <c r="A27" s="55" t="s">
        <v>335</v>
      </c>
      <c r="B27" s="56" t="s">
        <v>540</v>
      </c>
      <c r="C27" s="57" t="s">
        <v>334</v>
      </c>
      <c r="D27" s="58">
        <v>44739</v>
      </c>
      <c r="E27" s="59" t="s">
        <v>20</v>
      </c>
      <c r="F27" s="58">
        <v>44741</v>
      </c>
      <c r="G27" s="277"/>
      <c r="H27" s="277"/>
      <c r="I27" s="277"/>
      <c r="J27" s="277"/>
      <c r="M27" s="97"/>
      <c r="N27" s="97"/>
    </row>
    <row r="28" spans="1:14" s="4" customFormat="1" ht="24.95" customHeight="1">
      <c r="A28" s="60" t="s">
        <v>316</v>
      </c>
      <c r="B28" s="61" t="s">
        <v>537</v>
      </c>
      <c r="C28" s="62" t="s">
        <v>334</v>
      </c>
      <c r="D28" s="63">
        <v>44739</v>
      </c>
      <c r="E28" s="64" t="s">
        <v>20</v>
      </c>
      <c r="F28" s="63">
        <v>44741</v>
      </c>
      <c r="G28" s="278"/>
      <c r="H28" s="278"/>
      <c r="I28" s="278"/>
      <c r="J28" s="278"/>
      <c r="M28" s="97"/>
      <c r="N28" s="97"/>
    </row>
    <row r="29" spans="1:14" s="4" customFormat="1" ht="24.95" customHeight="1">
      <c r="A29" s="835" t="s">
        <v>187</v>
      </c>
      <c r="B29" s="43"/>
      <c r="C29" s="44" t="s">
        <v>333</v>
      </c>
      <c r="D29" s="45">
        <v>44743</v>
      </c>
      <c r="E29" s="46" t="s">
        <v>184</v>
      </c>
      <c r="F29" s="45">
        <v>44745</v>
      </c>
      <c r="G29" s="276"/>
      <c r="H29" s="276"/>
      <c r="I29" s="276"/>
      <c r="J29" s="276"/>
      <c r="M29" s="97"/>
      <c r="N29" s="97"/>
    </row>
    <row r="30" spans="1:14" ht="15.75">
      <c r="A30" s="833" t="s">
        <v>300</v>
      </c>
      <c r="B30" s="49" t="s">
        <v>535</v>
      </c>
      <c r="C30" s="50" t="s">
        <v>334</v>
      </c>
      <c r="D30" s="51">
        <v>44745</v>
      </c>
      <c r="E30" s="52" t="s">
        <v>6</v>
      </c>
      <c r="F30" s="51">
        <v>44747</v>
      </c>
      <c r="G30" s="593" t="s">
        <v>187</v>
      </c>
      <c r="H30" s="277">
        <f t="shared" ref="H30" si="3">H26+7</f>
        <v>44754</v>
      </c>
      <c r="I30" s="277">
        <f>I26+7</f>
        <v>44758</v>
      </c>
      <c r="J30" s="277">
        <f t="shared" ref="J30" si="4">J26+7</f>
        <v>44760</v>
      </c>
    </row>
    <row r="31" spans="1:14" ht="15.75">
      <c r="A31" s="55" t="s">
        <v>335</v>
      </c>
      <c r="B31" s="56" t="s">
        <v>541</v>
      </c>
      <c r="C31" s="57" t="s">
        <v>334</v>
      </c>
      <c r="D31" s="58">
        <v>44746</v>
      </c>
      <c r="E31" s="59" t="s">
        <v>20</v>
      </c>
      <c r="F31" s="58">
        <v>44748</v>
      </c>
      <c r="G31" s="277"/>
      <c r="H31" s="277"/>
      <c r="I31" s="277"/>
      <c r="J31" s="277"/>
    </row>
    <row r="32" spans="1:14" s="170" customFormat="1" ht="19.5" customHeight="1">
      <c r="A32" s="60" t="s">
        <v>315</v>
      </c>
      <c r="B32" s="61" t="s">
        <v>539</v>
      </c>
      <c r="C32" s="62" t="s">
        <v>334</v>
      </c>
      <c r="D32" s="63">
        <v>44746</v>
      </c>
      <c r="E32" s="64" t="s">
        <v>20</v>
      </c>
      <c r="F32" s="63">
        <v>44748</v>
      </c>
      <c r="G32" s="278"/>
      <c r="H32" s="278"/>
      <c r="I32" s="278"/>
      <c r="J32" s="278"/>
    </row>
    <row r="33" spans="1:10" ht="14.25" customHeight="1">
      <c r="A33" s="489"/>
      <c r="B33" s="490"/>
      <c r="C33" s="97"/>
      <c r="D33" s="97"/>
      <c r="E33" s="97"/>
      <c r="F33" s="97"/>
      <c r="G33" s="303"/>
      <c r="H33" s="303"/>
      <c r="I33" s="303"/>
      <c r="J33" s="303"/>
    </row>
    <row r="34" spans="1:10" ht="15.75" customHeight="1">
      <c r="A34" s="5"/>
      <c r="B34" s="5"/>
      <c r="C34" s="5"/>
      <c r="D34" s="5"/>
      <c r="E34" s="5"/>
      <c r="F34" s="249" t="s">
        <v>103</v>
      </c>
      <c r="G34" s="213"/>
    </row>
    <row r="35" spans="1:10" ht="15.75">
      <c r="A35" s="67" t="s">
        <v>317</v>
      </c>
      <c r="B35" s="67"/>
      <c r="C35" s="5"/>
      <c r="D35" s="263"/>
      <c r="E35" s="213"/>
    </row>
    <row r="36" spans="1:10" ht="16.5">
      <c r="A36" s="72" t="str">
        <f>'YANGON (AWPT)'!A68</f>
        <v>15:00 PM FRI at TCHP //21:00 PM THU at CAT LAI // 22:00 PM THU in PHUC LONG, TRANSIMEX, TANAMEXCO (don’t accept ICD PHUOCLONG /BINHDUONG)</v>
      </c>
      <c r="B36" s="297"/>
      <c r="C36" s="298"/>
      <c r="D36" s="299"/>
      <c r="E36" s="298"/>
      <c r="F36" s="298"/>
      <c r="G36" s="300"/>
      <c r="H36" s="170"/>
      <c r="I36" s="170"/>
      <c r="J36" s="170"/>
    </row>
    <row r="37" spans="1:10">
      <c r="A37" s="76" t="s">
        <v>302</v>
      </c>
      <c r="B37" s="5"/>
      <c r="C37" s="5"/>
      <c r="D37" s="5"/>
      <c r="E37" s="5"/>
      <c r="F37" s="249"/>
      <c r="G37" s="213"/>
    </row>
    <row r="38" spans="1:10">
      <c r="A38" s="82" t="s">
        <v>337</v>
      </c>
      <c r="B38" s="5"/>
      <c r="C38" s="5"/>
      <c r="D38" s="5"/>
      <c r="E38" s="5"/>
      <c r="F38" s="249"/>
      <c r="G38" s="213"/>
    </row>
    <row r="39" spans="1:10">
      <c r="A39" s="87" t="s">
        <v>338</v>
      </c>
      <c r="B39" s="5"/>
      <c r="C39" s="5"/>
      <c r="D39" s="5"/>
      <c r="E39" s="5"/>
      <c r="F39" s="249"/>
      <c r="G39" s="213"/>
    </row>
    <row r="40" spans="1:10" ht="16.5">
      <c r="A40" s="301"/>
      <c r="B40" s="5"/>
      <c r="C40" s="5"/>
      <c r="D40" s="5"/>
      <c r="E40" s="5"/>
      <c r="F40" s="249"/>
      <c r="G40" s="213"/>
    </row>
    <row r="41" spans="1:10" ht="15.75">
      <c r="A41" s="221" t="s">
        <v>81</v>
      </c>
      <c r="B41" s="264"/>
      <c r="C41" s="5"/>
      <c r="D41" s="5"/>
      <c r="E41" s="5"/>
    </row>
    <row r="42" spans="1:10" ht="15.75">
      <c r="A42" s="149" t="s">
        <v>0</v>
      </c>
      <c r="B42" s="265"/>
      <c r="C42" s="5"/>
      <c r="D42" s="5"/>
      <c r="E42" s="5"/>
    </row>
    <row r="43" spans="1:10" ht="18">
      <c r="A43" s="302" t="s">
        <v>104</v>
      </c>
      <c r="B43" s="35"/>
      <c r="C43" s="5"/>
      <c r="D43" s="5"/>
      <c r="E43" s="5"/>
    </row>
    <row r="44" spans="1:10" ht="18">
      <c r="A44" s="302" t="s">
        <v>83</v>
      </c>
      <c r="B44" s="35"/>
      <c r="C44" s="5"/>
      <c r="D44" s="5"/>
      <c r="E44" s="5"/>
    </row>
    <row r="45" spans="1:10" ht="18">
      <c r="A45" s="302" t="s">
        <v>84</v>
      </c>
      <c r="B45" s="35"/>
      <c r="C45" s="5"/>
      <c r="D45" s="5"/>
      <c r="E45" s="5"/>
    </row>
    <row r="46" spans="1:10" ht="18">
      <c r="A46" s="302" t="s">
        <v>105</v>
      </c>
      <c r="B46" s="35"/>
      <c r="C46" s="5"/>
      <c r="D46" s="5"/>
      <c r="E46" s="5"/>
    </row>
    <row r="47" spans="1:10">
      <c r="A47" s="35"/>
      <c r="B47" s="35"/>
      <c r="C47" s="5"/>
      <c r="D47" s="5"/>
      <c r="E47" s="5"/>
    </row>
    <row r="48" spans="1:10">
      <c r="A48" s="35"/>
      <c r="B48" s="35"/>
    </row>
  </sheetData>
  <customSheetViews>
    <customSheetView guid="{035FD7B7-E407-47C6-82D2-F16A7036DEE3}" scale="85" showGridLines="0" topLeftCell="A4">
      <selection activeCell="A10" sqref="A10"/>
      <pageMargins left="0" right="0" top="0" bottom="0" header="0" footer="0"/>
      <pageSetup scale="53" orientation="portrait"/>
    </customSheetView>
    <customSheetView guid="{D73C7D54-4891-4237-9750-225D2462AB34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77C6715E-78A8-45AF-BBE5-55C648F3FD39}" scale="85" showGridLines="0" topLeftCell="A7">
      <selection activeCell="H11" sqref="H11"/>
      <pageMargins left="0" right="0" top="0" bottom="0" header="0" footer="0"/>
      <pageSetup scale="53" orientation="portrait" r:id="rId1"/>
    </customSheetView>
    <customSheetView guid="{C6EA2456-9077-41F6-8AD1-2B98609E6968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36EED012-CDEF-4DC1-8A77-CC61E5DDA9AF}" scale="85" showGridLines="0">
      <selection activeCell="H24" sqref="H24"/>
      <pageMargins left="0" right="0" top="0" bottom="0" header="0" footer="0"/>
      <pageSetup scale="53" orientation="portrait"/>
    </customSheetView>
    <customSheetView guid="{6D779134-8889-443F-9ACA-8D735092180D}" scale="85" showGridLines="0">
      <selection activeCell="D13" sqref="D13"/>
      <pageMargins left="0" right="0" top="0" bottom="0" header="0" footer="0"/>
      <pageSetup scale="53" orientation="portrait"/>
    </customSheetView>
    <customSheetView guid="{DB8C7FDF-A076-429E-9C69-19F5346810D2}" scale="85" showGridLines="0">
      <selection activeCell="H10" sqref="H10"/>
      <pageMargins left="0" right="0" top="0" bottom="0" header="0" footer="0"/>
      <pageSetup scale="53" orientation="portrait"/>
    </customSheetView>
    <customSheetView guid="{4BAB3EE4-9C54-4B90-B433-C200B8083694}" scale="85" showGridLines="0">
      <selection activeCell="G14" sqref="G14"/>
      <pageMargins left="0" right="0" top="0" bottom="0" header="0" footer="0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" right="0" top="0" bottom="0" header="0" footer="0"/>
      <pageSetup scale="53" orientation="portrait"/>
    </customSheetView>
    <customSheetView guid="{23D6460C-E645-4432-B260-E5EED77E92F3}" scale="85" showGridLines="0" topLeftCell="A13">
      <selection activeCell="F25" sqref="F25"/>
      <pageMargins left="0" right="0" top="0" bottom="0" header="0" footer="0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" right="0" top="0" bottom="0" header="0" footer="0"/>
      <pageSetup scale="53" orientation="portrait"/>
    </customSheetView>
    <customSheetView guid="{88931C49-9137-4FED-AEBA-55DC84EE773E}" scale="85" showGridLines="0">
      <selection activeCell="I13" sqref="I13"/>
      <pageMargins left="0" right="0" top="0" bottom="0" header="0" footer="0"/>
      <pageSetup scale="53" orientation="portrait"/>
    </customSheetView>
    <customSheetView guid="{D7835D66-B13D-4A90-85BF-DC3ACE120431}" scale="85" showGridLines="0">
      <selection activeCell="H10" sqref="H10"/>
      <pageMargins left="0" right="0" top="0" bottom="0" header="0" footer="0"/>
      <pageSetup scale="53" orientation="portrait"/>
    </customSheetView>
    <customSheetView guid="{93A7AE30-CF2C-4CF1-930B-9425B5F5817D}" scale="85" showGridLines="0">
      <selection activeCell="H20" sqref="H20"/>
      <pageMargins left="0" right="0" top="0" bottom="0" header="0" footer="0"/>
      <pageSetup scale="53" orientation="portrait"/>
    </customSheetView>
    <customSheetView guid="{C00304E5-BAC8-4C34-B3D2-AD7EACE0CB92}" scale="85" showGridLines="0">
      <selection activeCell="H10" sqref="H10"/>
      <pageMargins left="0" right="0" top="0" bottom="0" header="0" footer="0"/>
      <pageSetup scale="53" orientation="portrait"/>
    </customSheetView>
    <customSheetView guid="{B9C309E4-7299-4CD5-AAAB-CF9542D1540F}" scale="85" showGridLines="0">
      <selection activeCell="H20" sqref="H20"/>
      <pageMargins left="0" right="0" top="0" bottom="0" header="0" footer="0"/>
      <pageSetup scale="53" orientation="portrait"/>
    </customSheetView>
    <customSheetView guid="{3E9A2BAE-164D-47A0-8104-C7D4E0A4EAEF}" scale="85" showGridLines="0" topLeftCell="A3">
      <selection activeCell="G25" sqref="G25"/>
      <pageMargins left="0" right="0" top="0" bottom="0" header="0" footer="0"/>
      <pageSetup scale="53" orientation="portrait"/>
    </customSheetView>
    <customSheetView guid="{3DA74F3E-F145-470D-BDA0-4288A858AFDF}" scale="85" showGridLines="0" topLeftCell="A16">
      <selection activeCell="G25" sqref="G25"/>
      <pageMargins left="0" right="0" top="0" bottom="0" header="0" footer="0"/>
      <pageSetup scale="53" orientation="portrait"/>
    </customSheetView>
    <customSheetView guid="{8E2DF192-20FD-40DB-8385-493ED9B1C2BF}" scale="85" showGridLines="0" topLeftCell="A7">
      <selection activeCell="G31" sqref="G31"/>
      <pageMargins left="0" right="0" top="0" bottom="0" header="0" footer="0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100-000000000000}"/>
  </hyperlinks>
  <pageMargins left="0.7" right="0.7" top="0.75" bottom="0.75" header="0.3" footer="0.3"/>
  <pageSetup scale="53" orientation="portrait" r:id="rId2"/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95"/>
  <sheetViews>
    <sheetView showGridLines="0" topLeftCell="A65" zoomScale="85" zoomScaleNormal="85" workbookViewId="0">
      <selection activeCell="G83" sqref="G83"/>
    </sheetView>
  </sheetViews>
  <sheetFormatPr defaultColWidth="8.875" defaultRowHeight="12.75"/>
  <cols>
    <col min="1" max="1" width="26.75" style="538" customWidth="1"/>
    <col min="2" max="2" width="10.5" style="538" customWidth="1"/>
    <col min="3" max="3" width="8.875" style="539"/>
    <col min="4" max="4" width="14.5" style="540" bestFit="1" customWidth="1"/>
    <col min="5" max="5" width="28.875" style="540" customWidth="1"/>
    <col min="6" max="6" width="25.875" style="540" customWidth="1"/>
    <col min="7" max="7" width="30.125" style="71" customWidth="1"/>
    <col min="8" max="8" width="12.625" style="71" customWidth="1"/>
    <col min="9" max="9" width="14.125" style="71" customWidth="1"/>
    <col min="10" max="11" width="15.375" style="71" customWidth="1"/>
    <col min="12" max="16384" width="8.875" style="71"/>
  </cols>
  <sheetData>
    <row r="1" spans="1:11" ht="24.95" customHeight="1">
      <c r="A1" s="1084" t="s">
        <v>0</v>
      </c>
      <c r="B1" s="1084"/>
      <c r="C1" s="1084"/>
      <c r="D1" s="1084"/>
      <c r="E1" s="1084"/>
      <c r="F1" s="1084"/>
      <c r="G1" s="1084"/>
      <c r="H1" s="1084"/>
      <c r="I1" s="1084"/>
      <c r="J1" s="1084"/>
      <c r="K1" s="573"/>
    </row>
    <row r="2" spans="1:11" s="238" customFormat="1" ht="24.95" customHeight="1">
      <c r="A2" s="1084"/>
      <c r="B2" s="1084"/>
      <c r="C2" s="1084"/>
      <c r="D2" s="1084"/>
      <c r="E2" s="1084"/>
      <c r="F2" s="1084"/>
      <c r="G2" s="1084"/>
      <c r="H2" s="1084"/>
      <c r="I2" s="1084"/>
      <c r="J2" s="1084"/>
      <c r="K2" s="573"/>
    </row>
    <row r="3" spans="1:11" ht="26.25">
      <c r="A3" s="1085" t="s">
        <v>343</v>
      </c>
      <c r="B3" s="1085"/>
      <c r="C3" s="1085"/>
      <c r="D3" s="1085"/>
      <c r="E3" s="1085"/>
      <c r="F3" s="1085"/>
      <c r="G3" s="1085"/>
      <c r="H3" s="1085"/>
      <c r="I3" s="1085"/>
      <c r="J3" s="1085"/>
      <c r="K3" s="574"/>
    </row>
    <row r="4" spans="1:11" ht="27.75">
      <c r="A4" s="514"/>
      <c r="B4" s="515"/>
      <c r="C4" s="515"/>
      <c r="D4" s="515"/>
      <c r="E4" s="515"/>
      <c r="F4" s="515"/>
      <c r="G4" s="515"/>
      <c r="H4" s="515"/>
      <c r="I4" s="515"/>
      <c r="J4" s="515"/>
      <c r="K4" s="515"/>
    </row>
    <row r="5" spans="1:11" ht="15">
      <c r="A5" s="13" t="s">
        <v>86</v>
      </c>
      <c r="B5" s="239"/>
      <c r="C5" s="240"/>
      <c r="D5" s="241"/>
      <c r="E5" s="241"/>
      <c r="F5" s="241"/>
      <c r="G5" s="516"/>
      <c r="H5" s="242"/>
      <c r="I5" s="568" t="s">
        <v>108</v>
      </c>
      <c r="J5" s="569">
        <f>'CV2'!F5</f>
        <v>44105</v>
      </c>
      <c r="K5" s="569"/>
    </row>
    <row r="6" spans="1:11" ht="18" hidden="1">
      <c r="A6" s="243"/>
      <c r="B6" s="244"/>
      <c r="C6" s="240"/>
      <c r="D6" s="241"/>
      <c r="E6" s="241"/>
      <c r="F6" s="241"/>
      <c r="G6" s="518"/>
      <c r="H6" s="517"/>
      <c r="I6" s="517"/>
      <c r="J6" s="242"/>
      <c r="K6" s="242"/>
    </row>
    <row r="7" spans="1:11" s="123" customFormat="1" ht="39.950000000000003" hidden="1" customHeight="1">
      <c r="A7" s="1086" t="s">
        <v>91</v>
      </c>
      <c r="B7" s="1088" t="s">
        <v>321</v>
      </c>
      <c r="C7" s="245" t="s">
        <v>274</v>
      </c>
      <c r="D7" s="512" t="s">
        <v>90</v>
      </c>
      <c r="E7" s="1090" t="s">
        <v>322</v>
      </c>
      <c r="F7" s="512" t="s">
        <v>90</v>
      </c>
      <c r="G7" s="1092" t="s">
        <v>90</v>
      </c>
      <c r="H7" s="1093"/>
      <c r="I7" s="168"/>
      <c r="J7" s="71"/>
      <c r="K7" s="71"/>
    </row>
    <row r="8" spans="1:11" s="123" customFormat="1" ht="39.950000000000003" hidden="1" customHeight="1">
      <c r="A8" s="1087"/>
      <c r="B8" s="1089"/>
      <c r="C8" s="505" t="s">
        <v>6</v>
      </c>
      <c r="D8" s="519" t="s">
        <v>60</v>
      </c>
      <c r="E8" s="1091"/>
      <c r="F8" s="191" t="s">
        <v>60</v>
      </c>
      <c r="G8" s="520" t="s">
        <v>344</v>
      </c>
      <c r="H8" s="247" t="s">
        <v>345</v>
      </c>
      <c r="I8" s="168"/>
      <c r="J8" s="71"/>
      <c r="K8" s="71"/>
    </row>
    <row r="9" spans="1:11" s="128" customFormat="1" ht="24" hidden="1" customHeight="1">
      <c r="A9" s="1080" t="str">
        <f>'Port Klang West'!A10</f>
        <v>CAPE FAWLEY</v>
      </c>
      <c r="B9" s="1082">
        <f>'Port Klang West'!B10</f>
        <v>74</v>
      </c>
      <c r="C9" s="1072">
        <f>'Port Klang West'!C10</f>
        <v>44710</v>
      </c>
      <c r="D9" s="1072">
        <f>C9+4</f>
        <v>44714</v>
      </c>
      <c r="E9" s="619" t="s">
        <v>346</v>
      </c>
      <c r="F9" s="255">
        <v>44509</v>
      </c>
      <c r="G9" s="255"/>
      <c r="H9" s="521">
        <f>F9+5</f>
        <v>44514</v>
      </c>
      <c r="I9" s="522" t="s">
        <v>347</v>
      </c>
      <c r="J9" s="71"/>
      <c r="K9" s="71"/>
    </row>
    <row r="10" spans="1:11" s="128" customFormat="1" ht="24" hidden="1" customHeight="1">
      <c r="A10" s="1081"/>
      <c r="B10" s="1083"/>
      <c r="C10" s="1073"/>
      <c r="D10" s="1073"/>
      <c r="E10" s="594" t="s">
        <v>348</v>
      </c>
      <c r="F10" s="564">
        <v>44510</v>
      </c>
      <c r="G10" s="564">
        <f>F10+4</f>
        <v>44514</v>
      </c>
      <c r="H10" s="564"/>
      <c r="I10" s="534" t="s">
        <v>349</v>
      </c>
      <c r="J10" s="71"/>
      <c r="K10" s="71"/>
    </row>
    <row r="11" spans="1:11" s="128" customFormat="1" ht="24" hidden="1" customHeight="1">
      <c r="A11" s="1078" t="str">
        <f>'Port Klang West'!A11</f>
        <v>SANTA LOUKIA</v>
      </c>
      <c r="B11" s="1074" t="str">
        <f>'Port Klang West'!B11</f>
        <v>194S</v>
      </c>
      <c r="C11" s="1076">
        <f>C9+7</f>
        <v>44717</v>
      </c>
      <c r="D11" s="1072">
        <f t="shared" ref="D11" si="0">C11+4</f>
        <v>44721</v>
      </c>
      <c r="E11" s="619" t="s">
        <v>187</v>
      </c>
      <c r="F11" s="255">
        <f t="shared" ref="F11:F20" si="1">F9+7</f>
        <v>44516</v>
      </c>
      <c r="G11" s="255"/>
      <c r="H11" s="521">
        <f>F11+5</f>
        <v>44521</v>
      </c>
      <c r="I11" s="4"/>
      <c r="J11" s="71"/>
      <c r="K11" s="71"/>
    </row>
    <row r="12" spans="1:11" s="128" customFormat="1" ht="24" hidden="1" customHeight="1">
      <c r="A12" s="1079"/>
      <c r="B12" s="1075"/>
      <c r="C12" s="1077"/>
      <c r="D12" s="1073"/>
      <c r="E12" s="594" t="s">
        <v>187</v>
      </c>
      <c r="F12" s="564">
        <f t="shared" si="1"/>
        <v>44517</v>
      </c>
      <c r="G12" s="564">
        <f>F12+4</f>
        <v>44521</v>
      </c>
      <c r="H12" s="564"/>
      <c r="I12" s="4"/>
      <c r="J12" s="71"/>
      <c r="K12" s="71"/>
    </row>
    <row r="13" spans="1:11" s="128" customFormat="1" ht="24" hidden="1" customHeight="1">
      <c r="A13" s="1080" t="str">
        <f>'Port Klang West'!A12</f>
        <v>CAPE FAWLEY</v>
      </c>
      <c r="B13" s="1082" t="str">
        <f>'Port Klang West'!B12</f>
        <v>075S</v>
      </c>
      <c r="C13" s="1076">
        <f>C11+7</f>
        <v>44724</v>
      </c>
      <c r="D13" s="1072">
        <f t="shared" ref="D13" si="2">C13+4</f>
        <v>44728</v>
      </c>
      <c r="E13" s="619" t="s">
        <v>350</v>
      </c>
      <c r="F13" s="255">
        <f t="shared" si="1"/>
        <v>44523</v>
      </c>
      <c r="G13" s="255"/>
      <c r="H13" s="521">
        <f>F13+5</f>
        <v>44528</v>
      </c>
      <c r="I13" s="168"/>
      <c r="J13" s="71"/>
      <c r="K13" s="71"/>
    </row>
    <row r="14" spans="1:11" s="128" customFormat="1" ht="24" hidden="1" customHeight="1">
      <c r="A14" s="1081"/>
      <c r="B14" s="1075"/>
      <c r="C14" s="1077"/>
      <c r="D14" s="1073"/>
      <c r="E14" s="594" t="s">
        <v>187</v>
      </c>
      <c r="F14" s="564">
        <f t="shared" si="1"/>
        <v>44524</v>
      </c>
      <c r="G14" s="564">
        <f>F14+4</f>
        <v>44528</v>
      </c>
      <c r="H14" s="564"/>
      <c r="I14" s="168"/>
      <c r="J14" s="71"/>
      <c r="K14" s="71"/>
    </row>
    <row r="15" spans="1:11" s="128" customFormat="1" ht="24" hidden="1" customHeight="1">
      <c r="A15" s="1080" t="str">
        <f>'Port Klang West'!A13</f>
        <v>SANTA LOUKIA</v>
      </c>
      <c r="B15" s="1074" t="str">
        <f>'Port Klang West'!B13</f>
        <v>195S</v>
      </c>
      <c r="C15" s="1076">
        <f>C13+7</f>
        <v>44731</v>
      </c>
      <c r="D15" s="1072">
        <f t="shared" ref="D15" si="3">C15+4</f>
        <v>44735</v>
      </c>
      <c r="E15" s="619" t="s">
        <v>187</v>
      </c>
      <c r="F15" s="255">
        <f t="shared" si="1"/>
        <v>44530</v>
      </c>
      <c r="G15" s="255"/>
      <c r="H15" s="521">
        <f>F15+5</f>
        <v>44535</v>
      </c>
      <c r="I15" s="168"/>
      <c r="J15" s="71"/>
      <c r="K15" s="71"/>
    </row>
    <row r="16" spans="1:11" s="128" customFormat="1" ht="24" hidden="1" customHeight="1">
      <c r="A16" s="1081"/>
      <c r="B16" s="1075"/>
      <c r="C16" s="1077"/>
      <c r="D16" s="1073"/>
      <c r="E16" s="594" t="s">
        <v>187</v>
      </c>
      <c r="F16" s="564">
        <f t="shared" si="1"/>
        <v>44531</v>
      </c>
      <c r="G16" s="564">
        <f>F16+4</f>
        <v>44535</v>
      </c>
      <c r="H16" s="564"/>
      <c r="I16" s="168"/>
      <c r="J16" s="71"/>
      <c r="K16" s="71"/>
    </row>
    <row r="17" spans="1:11" s="128" customFormat="1" ht="24" hidden="1" customHeight="1">
      <c r="A17" s="1080" t="str">
        <f>'Port Klang West'!A14</f>
        <v>CAPE FAWLEY</v>
      </c>
      <c r="B17" s="1080" t="str">
        <f>'Port Klang West'!B14</f>
        <v>076S</v>
      </c>
      <c r="C17" s="1072">
        <f>C15+7</f>
        <v>44738</v>
      </c>
      <c r="D17" s="1072">
        <f t="shared" ref="D17" si="4">C17+4</f>
        <v>44742</v>
      </c>
      <c r="E17" s="619" t="s">
        <v>187</v>
      </c>
      <c r="F17" s="255">
        <f t="shared" si="1"/>
        <v>44537</v>
      </c>
      <c r="G17" s="255"/>
      <c r="H17" s="521">
        <f>F17+5</f>
        <v>44542</v>
      </c>
      <c r="I17" s="168"/>
      <c r="J17" s="71"/>
      <c r="K17" s="71"/>
    </row>
    <row r="18" spans="1:11" s="128" customFormat="1" ht="24" hidden="1" customHeight="1">
      <c r="A18" s="1081"/>
      <c r="B18" s="1081"/>
      <c r="C18" s="1077"/>
      <c r="D18" s="1073"/>
      <c r="E18" s="594" t="s">
        <v>187</v>
      </c>
      <c r="F18" s="564">
        <f t="shared" si="1"/>
        <v>44538</v>
      </c>
      <c r="G18" s="564">
        <f>F18+4</f>
        <v>44542</v>
      </c>
      <c r="H18" s="564"/>
      <c r="I18" s="168"/>
      <c r="J18" s="71"/>
      <c r="K18" s="71"/>
    </row>
    <row r="19" spans="1:11" s="128" customFormat="1" ht="24" hidden="1" customHeight="1">
      <c r="A19" s="1078" t="str">
        <f>'Port Klang West'!A15</f>
        <v>SANTA LOUKIA</v>
      </c>
      <c r="B19" s="1074" t="str">
        <f>'Port Klang West'!B15</f>
        <v>196S</v>
      </c>
      <c r="C19" s="1072">
        <f>C17+7</f>
        <v>44745</v>
      </c>
      <c r="D19" s="1072">
        <f t="shared" ref="D19" si="5">C19+4</f>
        <v>44749</v>
      </c>
      <c r="E19" s="619" t="s">
        <v>187</v>
      </c>
      <c r="F19" s="255">
        <f t="shared" si="1"/>
        <v>44544</v>
      </c>
      <c r="G19" s="255"/>
      <c r="H19" s="521">
        <f>F19+5</f>
        <v>44549</v>
      </c>
      <c r="I19" s="168"/>
      <c r="J19" s="71"/>
      <c r="K19" s="71"/>
    </row>
    <row r="20" spans="1:11" s="128" customFormat="1" ht="24" hidden="1" customHeight="1">
      <c r="A20" s="1079"/>
      <c r="B20" s="1075"/>
      <c r="C20" s="1077"/>
      <c r="D20" s="1073"/>
      <c r="E20" s="594" t="s">
        <v>187</v>
      </c>
      <c r="F20" s="564">
        <f t="shared" si="1"/>
        <v>44545</v>
      </c>
      <c r="G20" s="564">
        <f>F20+4</f>
        <v>44549</v>
      </c>
      <c r="H20" s="564"/>
      <c r="I20" s="168"/>
      <c r="J20" s="71"/>
      <c r="K20" s="71"/>
    </row>
    <row r="21" spans="1:11" s="128" customFormat="1" ht="24" hidden="1" customHeight="1">
      <c r="A21" s="567"/>
      <c r="B21" s="30"/>
      <c r="C21" s="31"/>
      <c r="D21" s="31"/>
      <c r="E21" s="503"/>
      <c r="F21" s="504"/>
      <c r="G21" s="565"/>
      <c r="H21" s="565"/>
      <c r="I21" s="168"/>
      <c r="J21" s="71"/>
      <c r="K21" s="71"/>
    </row>
    <row r="22" spans="1:11" s="128" customFormat="1" ht="19.5" hidden="1" customHeight="1">
      <c r="A22" s="523"/>
      <c r="B22" s="524"/>
      <c r="C22" s="525"/>
      <c r="D22" s="526"/>
      <c r="E22" s="526"/>
      <c r="F22" s="526"/>
      <c r="G22" s="526"/>
      <c r="H22" s="526"/>
      <c r="I22" s="5"/>
      <c r="J22" s="5"/>
      <c r="K22" s="5"/>
    </row>
    <row r="23" spans="1:11" s="128" customFormat="1" ht="19.5" hidden="1" customHeight="1">
      <c r="A23" s="201" t="s">
        <v>100</v>
      </c>
      <c r="B23" s="169"/>
      <c r="C23" s="198"/>
      <c r="D23" s="198"/>
      <c r="E23" s="199"/>
      <c r="F23" s="169"/>
      <c r="G23" s="169"/>
      <c r="H23" s="169"/>
      <c r="I23" s="169"/>
      <c r="J23" s="169"/>
      <c r="K23" s="169"/>
    </row>
    <row r="24" spans="1:11" s="128" customFormat="1" ht="19.5" hidden="1" customHeight="1">
      <c r="A24" s="200" t="s">
        <v>199</v>
      </c>
      <c r="B24" s="200" t="s">
        <v>327</v>
      </c>
      <c r="C24" s="201"/>
      <c r="D24" s="169"/>
      <c r="E24" s="202"/>
      <c r="F24" s="169"/>
      <c r="G24" s="169"/>
      <c r="H24" s="169"/>
      <c r="I24" s="169"/>
      <c r="J24" s="169"/>
      <c r="K24" s="169"/>
    </row>
    <row r="25" spans="1:11" s="128" customFormat="1" ht="19.5" hidden="1" customHeight="1">
      <c r="A25" s="243"/>
      <c r="B25" s="244"/>
      <c r="C25" s="240"/>
      <c r="D25" s="241"/>
      <c r="E25" s="241"/>
      <c r="F25" s="241"/>
      <c r="G25" s="517"/>
      <c r="H25" s="517"/>
      <c r="I25" s="517"/>
      <c r="J25" s="242"/>
      <c r="K25" s="242"/>
    </row>
    <row r="26" spans="1:11" s="128" customFormat="1" ht="19.5" customHeight="1">
      <c r="A26" s="243"/>
      <c r="B26" s="244"/>
      <c r="C26" s="240"/>
      <c r="D26" s="241"/>
      <c r="E26" s="241"/>
      <c r="F26" s="241"/>
      <c r="G26" s="517"/>
      <c r="H26" s="517"/>
      <c r="I26" s="517"/>
      <c r="J26" s="242"/>
      <c r="K26" s="242"/>
    </row>
    <row r="27" spans="1:11" s="128" customFormat="1" ht="19.5" customHeight="1">
      <c r="A27" s="1112" t="s">
        <v>351</v>
      </c>
      <c r="B27" s="1113"/>
      <c r="C27" s="1110" t="s">
        <v>2</v>
      </c>
      <c r="D27" s="1110"/>
      <c r="E27" s="1111"/>
      <c r="F27" s="258" t="s">
        <v>90</v>
      </c>
      <c r="G27" s="1094" t="s">
        <v>352</v>
      </c>
      <c r="H27" s="1096" t="s">
        <v>330</v>
      </c>
      <c r="I27" s="527" t="s">
        <v>90</v>
      </c>
      <c r="J27" s="528"/>
      <c r="K27" s="575"/>
    </row>
    <row r="28" spans="1:11" s="128" customFormat="1" ht="19.5" customHeight="1">
      <c r="A28" s="1114"/>
      <c r="B28" s="1115"/>
      <c r="C28" s="1097" t="s">
        <v>110</v>
      </c>
      <c r="D28" s="1098"/>
      <c r="E28" s="1099"/>
      <c r="F28" s="259" t="s">
        <v>56</v>
      </c>
      <c r="G28" s="1095"/>
      <c r="H28" s="1095"/>
      <c r="I28" s="529" t="s">
        <v>345</v>
      </c>
      <c r="J28" s="529" t="s">
        <v>353</v>
      </c>
      <c r="K28" s="576"/>
    </row>
    <row r="29" spans="1:11" s="128" customFormat="1" ht="19.5" customHeight="1">
      <c r="A29" s="835" t="s">
        <v>187</v>
      </c>
      <c r="B29" s="43"/>
      <c r="C29" s="44" t="s">
        <v>333</v>
      </c>
      <c r="D29" s="591">
        <v>44708</v>
      </c>
      <c r="E29" s="592" t="s">
        <v>184</v>
      </c>
      <c r="F29" s="591">
        <v>44710</v>
      </c>
      <c r="G29" s="694" t="s">
        <v>552</v>
      </c>
      <c r="H29" s="260">
        <v>44716</v>
      </c>
      <c r="I29" s="260">
        <f>H29+7</f>
        <v>44723</v>
      </c>
      <c r="J29" s="260"/>
      <c r="K29" s="268" t="s">
        <v>354</v>
      </c>
    </row>
    <row r="30" spans="1:11" s="128" customFormat="1" ht="19.5" customHeight="1">
      <c r="A30" s="833" t="s">
        <v>299</v>
      </c>
      <c r="B30" s="49">
        <v>74</v>
      </c>
      <c r="C30" s="50" t="s">
        <v>334</v>
      </c>
      <c r="D30" s="51">
        <v>44710</v>
      </c>
      <c r="E30" s="52" t="s">
        <v>6</v>
      </c>
      <c r="F30" s="51">
        <v>44712</v>
      </c>
      <c r="G30" s="616" t="s">
        <v>557</v>
      </c>
      <c r="H30" s="261">
        <v>44714</v>
      </c>
      <c r="I30" s="261">
        <f>H30+7</f>
        <v>44721</v>
      </c>
      <c r="J30" s="261"/>
      <c r="K30" s="522" t="s">
        <v>347</v>
      </c>
    </row>
    <row r="31" spans="1:11" s="128" customFormat="1" ht="19.5" customHeight="1">
      <c r="A31" s="55" t="s">
        <v>335</v>
      </c>
      <c r="B31" s="56" t="s">
        <v>451</v>
      </c>
      <c r="C31" s="57" t="s">
        <v>334</v>
      </c>
      <c r="D31" s="58">
        <v>44711</v>
      </c>
      <c r="E31" s="59" t="s">
        <v>20</v>
      </c>
      <c r="F31" s="58">
        <v>44713</v>
      </c>
      <c r="G31" s="618"/>
      <c r="H31" s="530"/>
      <c r="I31" s="530"/>
      <c r="J31" s="530"/>
      <c r="K31" s="531"/>
    </row>
    <row r="32" spans="1:11" s="128" customFormat="1" ht="19.5" customHeight="1">
      <c r="A32" s="60" t="s">
        <v>316</v>
      </c>
      <c r="B32" s="61" t="s">
        <v>452</v>
      </c>
      <c r="C32" s="62" t="s">
        <v>334</v>
      </c>
      <c r="D32" s="63">
        <v>44711</v>
      </c>
      <c r="E32" s="64" t="s">
        <v>20</v>
      </c>
      <c r="F32" s="63">
        <v>44713</v>
      </c>
      <c r="G32" s="532"/>
      <c r="H32" s="533"/>
      <c r="I32" s="533"/>
      <c r="J32" s="533"/>
      <c r="K32" s="534"/>
    </row>
    <row r="33" spans="1:11" s="128" customFormat="1" ht="19.5" customHeight="1">
      <c r="A33" s="835" t="s">
        <v>187</v>
      </c>
      <c r="B33" s="43"/>
      <c r="C33" s="44" t="s">
        <v>333</v>
      </c>
      <c r="D33" s="45">
        <v>44715</v>
      </c>
      <c r="E33" s="46" t="s">
        <v>184</v>
      </c>
      <c r="F33" s="45">
        <v>44717</v>
      </c>
      <c r="G33" s="617" t="s">
        <v>553</v>
      </c>
      <c r="H33" s="260">
        <f>H29+7</f>
        <v>44723</v>
      </c>
      <c r="I33" s="260">
        <f>H33+6</f>
        <v>44729</v>
      </c>
      <c r="J33" s="260"/>
      <c r="K33" s="577"/>
    </row>
    <row r="34" spans="1:11" s="128" customFormat="1" ht="19.5" customHeight="1">
      <c r="A34" s="833" t="s">
        <v>300</v>
      </c>
      <c r="B34" s="49" t="s">
        <v>447</v>
      </c>
      <c r="C34" s="50" t="s">
        <v>334</v>
      </c>
      <c r="D34" s="51">
        <v>44717</v>
      </c>
      <c r="E34" s="52" t="s">
        <v>6</v>
      </c>
      <c r="F34" s="51">
        <v>44719</v>
      </c>
      <c r="G34" s="616" t="s">
        <v>558</v>
      </c>
      <c r="H34" s="261">
        <f>H30+7</f>
        <v>44721</v>
      </c>
      <c r="I34" s="261">
        <f>I30+7</f>
        <v>44728</v>
      </c>
      <c r="J34" s="261"/>
      <c r="K34" s="578"/>
    </row>
    <row r="35" spans="1:11" s="128" customFormat="1" ht="19.5" customHeight="1">
      <c r="A35" s="55" t="s">
        <v>335</v>
      </c>
      <c r="B35" s="56" t="s">
        <v>453</v>
      </c>
      <c r="C35" s="57" t="s">
        <v>334</v>
      </c>
      <c r="D35" s="58">
        <v>44718</v>
      </c>
      <c r="E35" s="59" t="s">
        <v>20</v>
      </c>
      <c r="F35" s="58">
        <v>44720</v>
      </c>
      <c r="G35" s="618"/>
      <c r="H35" s="530"/>
      <c r="I35" s="530"/>
      <c r="J35" s="530"/>
      <c r="K35" s="579"/>
    </row>
    <row r="36" spans="1:11" s="128" customFormat="1" ht="19.5" customHeight="1">
      <c r="A36" s="60" t="s">
        <v>315</v>
      </c>
      <c r="B36" s="61" t="s">
        <v>453</v>
      </c>
      <c r="C36" s="62" t="s">
        <v>334</v>
      </c>
      <c r="D36" s="63">
        <v>44718</v>
      </c>
      <c r="E36" s="64" t="s">
        <v>20</v>
      </c>
      <c r="F36" s="63">
        <v>44720</v>
      </c>
      <c r="G36" s="532"/>
      <c r="H36" s="533"/>
      <c r="I36" s="533"/>
      <c r="J36" s="533"/>
      <c r="K36" s="580"/>
    </row>
    <row r="37" spans="1:11" s="128" customFormat="1" ht="19.5" customHeight="1">
      <c r="A37" s="835" t="s">
        <v>187</v>
      </c>
      <c r="B37" s="43"/>
      <c r="C37" s="44" t="s">
        <v>333</v>
      </c>
      <c r="D37" s="45">
        <v>44722</v>
      </c>
      <c r="E37" s="46" t="s">
        <v>184</v>
      </c>
      <c r="F37" s="45">
        <v>44724</v>
      </c>
      <c r="G37" s="617" t="s">
        <v>554</v>
      </c>
      <c r="H37" s="260">
        <f>H33+7</f>
        <v>44730</v>
      </c>
      <c r="I37" s="260">
        <f>H37+6</f>
        <v>44736</v>
      </c>
      <c r="J37" s="260"/>
      <c r="K37" s="577"/>
    </row>
    <row r="38" spans="1:11" s="128" customFormat="1" ht="19.5" customHeight="1">
      <c r="A38" s="833" t="s">
        <v>299</v>
      </c>
      <c r="B38" s="49" t="s">
        <v>532</v>
      </c>
      <c r="C38" s="50" t="s">
        <v>334</v>
      </c>
      <c r="D38" s="51">
        <v>44724</v>
      </c>
      <c r="E38" s="52" t="s">
        <v>6</v>
      </c>
      <c r="F38" s="51">
        <v>44726</v>
      </c>
      <c r="G38" s="616" t="s">
        <v>187</v>
      </c>
      <c r="H38" s="261">
        <f>H34+7</f>
        <v>44728</v>
      </c>
      <c r="I38" s="261">
        <f>I34+7</f>
        <v>44735</v>
      </c>
      <c r="J38" s="261"/>
      <c r="K38" s="578"/>
    </row>
    <row r="39" spans="1:11" s="128" customFormat="1" ht="19.5" customHeight="1">
      <c r="A39" s="55" t="s">
        <v>335</v>
      </c>
      <c r="B39" s="56" t="s">
        <v>538</v>
      </c>
      <c r="C39" s="57" t="s">
        <v>334</v>
      </c>
      <c r="D39" s="58">
        <v>44725</v>
      </c>
      <c r="E39" s="59" t="s">
        <v>20</v>
      </c>
      <c r="F39" s="58">
        <v>44727</v>
      </c>
      <c r="G39" s="618"/>
      <c r="H39" s="530"/>
      <c r="I39" s="530"/>
      <c r="J39" s="530"/>
      <c r="K39" s="579"/>
    </row>
    <row r="40" spans="1:11" s="128" customFormat="1" ht="19.5" customHeight="1">
      <c r="A40" s="60" t="s">
        <v>316</v>
      </c>
      <c r="B40" s="61" t="s">
        <v>536</v>
      </c>
      <c r="C40" s="62" t="s">
        <v>334</v>
      </c>
      <c r="D40" s="63">
        <v>44725</v>
      </c>
      <c r="E40" s="64" t="s">
        <v>20</v>
      </c>
      <c r="F40" s="63">
        <v>44727</v>
      </c>
      <c r="G40" s="532"/>
      <c r="H40" s="533"/>
      <c r="I40" s="533"/>
      <c r="J40" s="533"/>
      <c r="K40" s="580"/>
    </row>
    <row r="41" spans="1:11" s="128" customFormat="1" ht="19.5" customHeight="1">
      <c r="A41" s="602" t="s">
        <v>187</v>
      </c>
      <c r="B41" s="43"/>
      <c r="C41" s="44" t="s">
        <v>333</v>
      </c>
      <c r="D41" s="45">
        <v>44729</v>
      </c>
      <c r="E41" s="46" t="s">
        <v>184</v>
      </c>
      <c r="F41" s="45">
        <v>44731</v>
      </c>
      <c r="G41" s="617" t="s">
        <v>555</v>
      </c>
      <c r="H41" s="260">
        <f>H37+7</f>
        <v>44737</v>
      </c>
      <c r="I41" s="260">
        <f>H41+6</f>
        <v>44743</v>
      </c>
      <c r="J41" s="260"/>
      <c r="K41" s="577"/>
    </row>
    <row r="42" spans="1:11" s="128" customFormat="1" ht="19.5" customHeight="1">
      <c r="A42" s="833" t="s">
        <v>300</v>
      </c>
      <c r="B42" s="49" t="s">
        <v>534</v>
      </c>
      <c r="C42" s="50" t="s">
        <v>334</v>
      </c>
      <c r="D42" s="51">
        <v>44731</v>
      </c>
      <c r="E42" s="52" t="s">
        <v>6</v>
      </c>
      <c r="F42" s="51">
        <v>44733</v>
      </c>
      <c r="G42" s="616" t="s">
        <v>559</v>
      </c>
      <c r="H42" s="261">
        <f>H38+7</f>
        <v>44735</v>
      </c>
      <c r="I42" s="261">
        <f>I38+7</f>
        <v>44742</v>
      </c>
      <c r="J42" s="261"/>
      <c r="K42" s="578"/>
    </row>
    <row r="43" spans="1:11" s="128" customFormat="1" ht="19.5" customHeight="1">
      <c r="A43" s="55" t="s">
        <v>335</v>
      </c>
      <c r="B43" s="56" t="s">
        <v>539</v>
      </c>
      <c r="C43" s="57" t="s">
        <v>334</v>
      </c>
      <c r="D43" s="58">
        <v>44732</v>
      </c>
      <c r="E43" s="59" t="s">
        <v>20</v>
      </c>
      <c r="F43" s="58">
        <v>44734</v>
      </c>
      <c r="G43" s="618"/>
      <c r="H43" s="530"/>
      <c r="I43" s="530"/>
      <c r="J43" s="530"/>
      <c r="K43" s="579"/>
    </row>
    <row r="44" spans="1:11" s="128" customFormat="1" ht="19.5" customHeight="1">
      <c r="A44" s="60" t="s">
        <v>315</v>
      </c>
      <c r="B44" s="61" t="s">
        <v>538</v>
      </c>
      <c r="C44" s="62" t="s">
        <v>334</v>
      </c>
      <c r="D44" s="63">
        <v>44732</v>
      </c>
      <c r="E44" s="64" t="s">
        <v>20</v>
      </c>
      <c r="F44" s="63">
        <v>44734</v>
      </c>
      <c r="G44" s="532"/>
      <c r="H44" s="533"/>
      <c r="I44" s="533"/>
      <c r="J44" s="533"/>
      <c r="K44" s="580"/>
    </row>
    <row r="45" spans="1:11" s="128" customFormat="1" ht="19.5" customHeight="1">
      <c r="A45" s="835" t="s">
        <v>187</v>
      </c>
      <c r="B45" s="43"/>
      <c r="C45" s="44" t="s">
        <v>333</v>
      </c>
      <c r="D45" s="45">
        <v>44736</v>
      </c>
      <c r="E45" s="46" t="s">
        <v>184</v>
      </c>
      <c r="F45" s="45">
        <v>44738</v>
      </c>
      <c r="G45" s="617" t="s">
        <v>556</v>
      </c>
      <c r="H45" s="260">
        <f>H41+7</f>
        <v>44744</v>
      </c>
      <c r="I45" s="260">
        <f>H45+6</f>
        <v>44750</v>
      </c>
      <c r="J45" s="260"/>
      <c r="K45" s="577"/>
    </row>
    <row r="46" spans="1:11" s="128" customFormat="1" ht="19.5" customHeight="1">
      <c r="A46" s="833" t="s">
        <v>299</v>
      </c>
      <c r="B46" s="49" t="s">
        <v>533</v>
      </c>
      <c r="C46" s="50" t="s">
        <v>334</v>
      </c>
      <c r="D46" s="51">
        <v>44738</v>
      </c>
      <c r="E46" s="52" t="s">
        <v>6</v>
      </c>
      <c r="F46" s="51">
        <v>44740</v>
      </c>
      <c r="G46" s="616" t="s">
        <v>560</v>
      </c>
      <c r="H46" s="261">
        <f>H42+7</f>
        <v>44742</v>
      </c>
      <c r="I46" s="261">
        <f>I42+7</f>
        <v>44749</v>
      </c>
      <c r="J46" s="261"/>
      <c r="K46" s="578"/>
    </row>
    <row r="47" spans="1:11" s="128" customFormat="1" ht="19.5" customHeight="1">
      <c r="A47" s="55" t="s">
        <v>335</v>
      </c>
      <c r="B47" s="56" t="s">
        <v>540</v>
      </c>
      <c r="C47" s="57" t="s">
        <v>334</v>
      </c>
      <c r="D47" s="58">
        <v>44739</v>
      </c>
      <c r="E47" s="59" t="s">
        <v>20</v>
      </c>
      <c r="F47" s="58">
        <v>44741</v>
      </c>
      <c r="G47" s="618"/>
      <c r="H47" s="530"/>
      <c r="I47" s="530"/>
      <c r="J47" s="530"/>
      <c r="K47" s="579"/>
    </row>
    <row r="48" spans="1:11" s="128" customFormat="1" ht="19.5" customHeight="1">
      <c r="A48" s="60" t="s">
        <v>316</v>
      </c>
      <c r="B48" s="61" t="s">
        <v>537</v>
      </c>
      <c r="C48" s="62" t="s">
        <v>334</v>
      </c>
      <c r="D48" s="63">
        <v>44739</v>
      </c>
      <c r="E48" s="64" t="s">
        <v>20</v>
      </c>
      <c r="F48" s="63">
        <v>44741</v>
      </c>
      <c r="G48" s="532"/>
      <c r="H48" s="533"/>
      <c r="I48" s="533"/>
      <c r="J48" s="533"/>
      <c r="K48" s="580"/>
    </row>
    <row r="49" spans="1:12" s="128" customFormat="1" ht="19.5" customHeight="1">
      <c r="A49" s="602" t="s">
        <v>187</v>
      </c>
      <c r="B49" s="43"/>
      <c r="C49" s="44" t="s">
        <v>333</v>
      </c>
      <c r="D49" s="45">
        <v>44743</v>
      </c>
      <c r="E49" s="46" t="s">
        <v>184</v>
      </c>
      <c r="F49" s="45">
        <v>44745</v>
      </c>
      <c r="G49" s="617" t="s">
        <v>187</v>
      </c>
      <c r="H49" s="260">
        <f>H45+7</f>
        <v>44751</v>
      </c>
      <c r="I49" s="260">
        <f>H49+6</f>
        <v>44757</v>
      </c>
      <c r="J49" s="260"/>
      <c r="K49" s="580"/>
    </row>
    <row r="50" spans="1:12" s="128" customFormat="1" ht="19.5" customHeight="1">
      <c r="A50" s="833" t="s">
        <v>300</v>
      </c>
      <c r="B50" s="49" t="s">
        <v>535</v>
      </c>
      <c r="C50" s="50" t="s">
        <v>334</v>
      </c>
      <c r="D50" s="51">
        <v>44745</v>
      </c>
      <c r="E50" s="52" t="s">
        <v>6</v>
      </c>
      <c r="F50" s="51">
        <v>44747</v>
      </c>
      <c r="G50" s="616" t="s">
        <v>187</v>
      </c>
      <c r="H50" s="261">
        <f>H46+7</f>
        <v>44749</v>
      </c>
      <c r="I50" s="261">
        <f>I46+7</f>
        <v>44756</v>
      </c>
      <c r="J50" s="261"/>
      <c r="K50" s="242"/>
    </row>
    <row r="51" spans="1:12" s="128" customFormat="1" ht="19.5" customHeight="1">
      <c r="A51" s="55" t="s">
        <v>335</v>
      </c>
      <c r="B51" s="56" t="s">
        <v>541</v>
      </c>
      <c r="C51" s="57" t="s">
        <v>334</v>
      </c>
      <c r="D51" s="58">
        <v>44746</v>
      </c>
      <c r="E51" s="59" t="s">
        <v>20</v>
      </c>
      <c r="F51" s="58">
        <v>44748</v>
      </c>
      <c r="G51" s="618"/>
      <c r="H51" s="530"/>
      <c r="I51" s="530"/>
      <c r="J51" s="530"/>
      <c r="K51" s="71"/>
    </row>
    <row r="52" spans="1:12" s="128" customFormat="1" ht="19.5" customHeight="1">
      <c r="A52" s="60" t="s">
        <v>315</v>
      </c>
      <c r="B52" s="61" t="s">
        <v>539</v>
      </c>
      <c r="C52" s="62" t="s">
        <v>334</v>
      </c>
      <c r="D52" s="63">
        <v>44746</v>
      </c>
      <c r="E52" s="64" t="s">
        <v>20</v>
      </c>
      <c r="F52" s="63">
        <v>44748</v>
      </c>
      <c r="G52" s="532"/>
      <c r="H52" s="533"/>
      <c r="I52" s="533"/>
      <c r="J52" s="533"/>
      <c r="K52" s="71"/>
    </row>
    <row r="53" spans="1:12" ht="15.75">
      <c r="A53" s="489"/>
      <c r="B53" s="490"/>
      <c r="C53" s="97"/>
      <c r="D53" s="97"/>
      <c r="E53" s="97"/>
      <c r="F53" s="97"/>
      <c r="G53" s="603"/>
      <c r="H53" s="580"/>
      <c r="I53" s="580"/>
      <c r="J53" s="580"/>
    </row>
    <row r="54" spans="1:12" ht="24" customHeight="1">
      <c r="A54" s="243"/>
      <c r="B54" s="244"/>
      <c r="C54" s="240"/>
      <c r="D54" s="241"/>
      <c r="E54" s="241"/>
      <c r="F54" s="241"/>
      <c r="G54" s="517"/>
      <c r="H54" s="517"/>
      <c r="I54" s="517"/>
      <c r="J54" s="242"/>
      <c r="L54" s="586"/>
    </row>
    <row r="55" spans="1:12" ht="24" customHeight="1">
      <c r="A55" s="243"/>
      <c r="B55" s="244"/>
      <c r="C55" s="240"/>
      <c r="D55" s="241"/>
      <c r="E55" s="241"/>
      <c r="F55" s="241"/>
      <c r="G55" s="517"/>
      <c r="H55" s="517"/>
      <c r="I55" s="517"/>
      <c r="J55" s="242"/>
      <c r="L55" s="587"/>
    </row>
    <row r="56" spans="1:12" ht="24" customHeight="1">
      <c r="A56" s="1100" t="s">
        <v>351</v>
      </c>
      <c r="B56" s="1101"/>
      <c r="C56" s="1104" t="s">
        <v>355</v>
      </c>
      <c r="D56" s="1105"/>
      <c r="E56" s="1106"/>
      <c r="F56" s="36" t="s">
        <v>90</v>
      </c>
      <c r="G56" s="37" t="s">
        <v>356</v>
      </c>
      <c r="H56" s="36" t="s">
        <v>90</v>
      </c>
      <c r="I56" s="535"/>
      <c r="J56" s="513" t="s">
        <v>90</v>
      </c>
      <c r="K56" s="513"/>
      <c r="L56" s="588"/>
    </row>
    <row r="57" spans="1:12" ht="24" customHeight="1">
      <c r="A57" s="1102"/>
      <c r="B57" s="1103"/>
      <c r="C57" s="1107" t="s">
        <v>334</v>
      </c>
      <c r="D57" s="1108"/>
      <c r="E57" s="1109"/>
      <c r="F57" s="246" t="s">
        <v>56</v>
      </c>
      <c r="G57" s="41" t="s">
        <v>357</v>
      </c>
      <c r="H57" s="247" t="s">
        <v>56</v>
      </c>
      <c r="I57" s="246" t="s">
        <v>358</v>
      </c>
      <c r="J57" s="254" t="s">
        <v>344</v>
      </c>
      <c r="K57" s="254" t="s">
        <v>359</v>
      </c>
      <c r="L57" s="589"/>
    </row>
    <row r="58" spans="1:12" ht="24" customHeight="1">
      <c r="A58" s="602" t="s">
        <v>187</v>
      </c>
      <c r="B58" s="43"/>
      <c r="C58" s="44" t="s">
        <v>333</v>
      </c>
      <c r="D58" s="591">
        <v>44708</v>
      </c>
      <c r="E58" s="592" t="s">
        <v>184</v>
      </c>
      <c r="F58" s="591">
        <v>44710</v>
      </c>
      <c r="G58" s="617" t="s">
        <v>561</v>
      </c>
      <c r="H58" s="260">
        <v>44718</v>
      </c>
      <c r="I58" s="260">
        <f>H58+3</f>
        <v>44721</v>
      </c>
      <c r="J58" s="260"/>
      <c r="K58" s="260"/>
      <c r="L58" s="586" t="s">
        <v>360</v>
      </c>
    </row>
    <row r="59" spans="1:12" ht="24" customHeight="1">
      <c r="A59" s="833" t="s">
        <v>299</v>
      </c>
      <c r="B59" s="49">
        <v>74</v>
      </c>
      <c r="C59" s="50" t="s">
        <v>334</v>
      </c>
      <c r="D59" s="51">
        <v>44710</v>
      </c>
      <c r="E59" s="52" t="s">
        <v>6</v>
      </c>
      <c r="F59" s="51">
        <v>44712</v>
      </c>
      <c r="G59" s="620" t="s">
        <v>565</v>
      </c>
      <c r="H59" s="261">
        <v>44715</v>
      </c>
      <c r="I59" s="261"/>
      <c r="J59" s="261"/>
      <c r="K59" s="261">
        <f>H63+3</f>
        <v>44725</v>
      </c>
      <c r="L59" s="587" t="s">
        <v>361</v>
      </c>
    </row>
    <row r="60" spans="1:12" ht="24" customHeight="1">
      <c r="A60" s="55" t="s">
        <v>335</v>
      </c>
      <c r="B60" s="56" t="s">
        <v>451</v>
      </c>
      <c r="C60" s="57" t="s">
        <v>334</v>
      </c>
      <c r="D60" s="58">
        <v>44711</v>
      </c>
      <c r="E60" s="59" t="s">
        <v>20</v>
      </c>
      <c r="F60" s="58">
        <v>44713</v>
      </c>
      <c r="G60" s="814" t="s">
        <v>570</v>
      </c>
      <c r="H60" s="566">
        <v>44718</v>
      </c>
      <c r="I60" s="566"/>
      <c r="J60" s="566">
        <f>H60+4</f>
        <v>44722</v>
      </c>
      <c r="K60" s="566"/>
      <c r="L60" s="588" t="s">
        <v>362</v>
      </c>
    </row>
    <row r="61" spans="1:12" ht="24" customHeight="1">
      <c r="A61" s="60" t="s">
        <v>316</v>
      </c>
      <c r="B61" s="61" t="s">
        <v>452</v>
      </c>
      <c r="C61" s="62" t="s">
        <v>334</v>
      </c>
      <c r="D61" s="63">
        <v>44711</v>
      </c>
      <c r="E61" s="64" t="s">
        <v>20</v>
      </c>
      <c r="F61" s="63">
        <v>44713</v>
      </c>
      <c r="G61" s="822" t="s">
        <v>574</v>
      </c>
      <c r="H61" s="248">
        <v>44716</v>
      </c>
      <c r="I61" s="248"/>
      <c r="J61" s="248">
        <f>H61+4</f>
        <v>44720</v>
      </c>
      <c r="K61" s="248"/>
      <c r="L61" s="589" t="s">
        <v>363</v>
      </c>
    </row>
    <row r="62" spans="1:12" ht="24" customHeight="1">
      <c r="A62" s="602" t="s">
        <v>187</v>
      </c>
      <c r="B62" s="43"/>
      <c r="C62" s="44" t="s">
        <v>333</v>
      </c>
      <c r="D62" s="591">
        <v>44715</v>
      </c>
      <c r="E62" s="592" t="s">
        <v>184</v>
      </c>
      <c r="F62" s="591">
        <v>44717</v>
      </c>
      <c r="G62" s="617" t="s">
        <v>457</v>
      </c>
      <c r="H62" s="260">
        <f t="shared" ref="H62:H81" si="6">H58+7</f>
        <v>44725</v>
      </c>
      <c r="I62" s="260">
        <f>H62+3</f>
        <v>44728</v>
      </c>
      <c r="J62" s="260"/>
      <c r="K62" s="260"/>
    </row>
    <row r="63" spans="1:12" ht="24" customHeight="1">
      <c r="A63" s="833" t="s">
        <v>300</v>
      </c>
      <c r="B63" s="49" t="s">
        <v>447</v>
      </c>
      <c r="C63" s="50" t="s">
        <v>334</v>
      </c>
      <c r="D63" s="51">
        <v>44717</v>
      </c>
      <c r="E63" s="52" t="s">
        <v>6</v>
      </c>
      <c r="F63" s="51">
        <v>44719</v>
      </c>
      <c r="G63" s="620" t="s">
        <v>566</v>
      </c>
      <c r="H63" s="261">
        <f>H59+7</f>
        <v>44722</v>
      </c>
      <c r="I63" s="261"/>
      <c r="J63" s="261"/>
      <c r="K63" s="261">
        <f>H67+3</f>
        <v>44732</v>
      </c>
    </row>
    <row r="64" spans="1:12" ht="24" customHeight="1">
      <c r="A64" s="55" t="s">
        <v>335</v>
      </c>
      <c r="B64" s="56" t="s">
        <v>453</v>
      </c>
      <c r="C64" s="57" t="s">
        <v>334</v>
      </c>
      <c r="D64" s="58">
        <v>44718</v>
      </c>
      <c r="E64" s="59" t="s">
        <v>20</v>
      </c>
      <c r="F64" s="58">
        <v>44720</v>
      </c>
      <c r="G64" s="814" t="s">
        <v>571</v>
      </c>
      <c r="H64" s="566">
        <f>H60+7</f>
        <v>44725</v>
      </c>
      <c r="I64" s="566"/>
      <c r="J64" s="566">
        <f>H64+4</f>
        <v>44729</v>
      </c>
      <c r="K64" s="566"/>
    </row>
    <row r="65" spans="1:11" ht="24" customHeight="1">
      <c r="A65" s="60" t="s">
        <v>315</v>
      </c>
      <c r="B65" s="61" t="s">
        <v>453</v>
      </c>
      <c r="C65" s="62" t="s">
        <v>334</v>
      </c>
      <c r="D65" s="63">
        <v>44718</v>
      </c>
      <c r="E65" s="64" t="s">
        <v>20</v>
      </c>
      <c r="F65" s="63">
        <v>44720</v>
      </c>
      <c r="G65" s="822" t="s">
        <v>575</v>
      </c>
      <c r="H65" s="248">
        <f>H61+7</f>
        <v>44723</v>
      </c>
      <c r="I65" s="248"/>
      <c r="J65" s="248">
        <f>H65+4</f>
        <v>44727</v>
      </c>
      <c r="K65" s="248"/>
    </row>
    <row r="66" spans="1:11" ht="24" customHeight="1">
      <c r="A66" s="602" t="s">
        <v>187</v>
      </c>
      <c r="B66" s="43"/>
      <c r="C66" s="44" t="s">
        <v>333</v>
      </c>
      <c r="D66" s="591">
        <v>44722</v>
      </c>
      <c r="E66" s="592" t="s">
        <v>184</v>
      </c>
      <c r="F66" s="591">
        <v>44724</v>
      </c>
      <c r="G66" s="617" t="s">
        <v>562</v>
      </c>
      <c r="H66" s="260">
        <f>H62+7</f>
        <v>44732</v>
      </c>
      <c r="I66" s="260">
        <f>H66+3</f>
        <v>44735</v>
      </c>
      <c r="J66" s="260"/>
      <c r="K66" s="260"/>
    </row>
    <row r="67" spans="1:11" ht="24" customHeight="1">
      <c r="A67" s="833" t="s">
        <v>299</v>
      </c>
      <c r="B67" s="49" t="s">
        <v>532</v>
      </c>
      <c r="C67" s="50" t="s">
        <v>334</v>
      </c>
      <c r="D67" s="51">
        <v>44724</v>
      </c>
      <c r="E67" s="52" t="s">
        <v>6</v>
      </c>
      <c r="F67" s="51">
        <v>44726</v>
      </c>
      <c r="G67" s="620" t="s">
        <v>567</v>
      </c>
      <c r="H67" s="261">
        <f t="shared" si="6"/>
        <v>44729</v>
      </c>
      <c r="I67" s="261"/>
      <c r="J67" s="261"/>
      <c r="K67" s="261">
        <f>H71+3</f>
        <v>44739</v>
      </c>
    </row>
    <row r="68" spans="1:11" ht="24" customHeight="1">
      <c r="A68" s="55" t="s">
        <v>335</v>
      </c>
      <c r="B68" s="56" t="s">
        <v>538</v>
      </c>
      <c r="C68" s="57" t="s">
        <v>334</v>
      </c>
      <c r="D68" s="58">
        <v>44725</v>
      </c>
      <c r="E68" s="59" t="s">
        <v>20</v>
      </c>
      <c r="F68" s="58">
        <v>44727</v>
      </c>
      <c r="G68" s="814" t="s">
        <v>572</v>
      </c>
      <c r="H68" s="566">
        <f t="shared" si="6"/>
        <v>44732</v>
      </c>
      <c r="I68" s="566"/>
      <c r="J68" s="566">
        <f>H68+4</f>
        <v>44736</v>
      </c>
      <c r="K68" s="566"/>
    </row>
    <row r="69" spans="1:11" ht="24" customHeight="1">
      <c r="A69" s="60" t="s">
        <v>316</v>
      </c>
      <c r="B69" s="61" t="s">
        <v>536</v>
      </c>
      <c r="C69" s="62" t="s">
        <v>334</v>
      </c>
      <c r="D69" s="63">
        <v>44725</v>
      </c>
      <c r="E69" s="64" t="s">
        <v>20</v>
      </c>
      <c r="F69" s="63">
        <v>44727</v>
      </c>
      <c r="G69" s="822" t="s">
        <v>576</v>
      </c>
      <c r="H69" s="248">
        <f t="shared" si="6"/>
        <v>44730</v>
      </c>
      <c r="I69" s="248"/>
      <c r="J69" s="248">
        <f>H69+4</f>
        <v>44734</v>
      </c>
      <c r="K69" s="248"/>
    </row>
    <row r="70" spans="1:11" ht="24" customHeight="1">
      <c r="A70" s="602" t="s">
        <v>187</v>
      </c>
      <c r="B70" s="43"/>
      <c r="C70" s="44" t="s">
        <v>333</v>
      </c>
      <c r="D70" s="591">
        <v>44729</v>
      </c>
      <c r="E70" s="592" t="s">
        <v>184</v>
      </c>
      <c r="F70" s="591">
        <v>44731</v>
      </c>
      <c r="G70" s="617" t="s">
        <v>563</v>
      </c>
      <c r="H70" s="260">
        <f t="shared" si="6"/>
        <v>44739</v>
      </c>
      <c r="I70" s="260">
        <f>H70+3</f>
        <v>44742</v>
      </c>
      <c r="J70" s="260"/>
      <c r="K70" s="260"/>
    </row>
    <row r="71" spans="1:11" ht="24" customHeight="1">
      <c r="A71" s="833" t="s">
        <v>300</v>
      </c>
      <c r="B71" s="49" t="s">
        <v>534</v>
      </c>
      <c r="C71" s="50" t="s">
        <v>334</v>
      </c>
      <c r="D71" s="51">
        <v>44731</v>
      </c>
      <c r="E71" s="52" t="s">
        <v>6</v>
      </c>
      <c r="F71" s="51">
        <v>44733</v>
      </c>
      <c r="G71" s="620" t="s">
        <v>568</v>
      </c>
      <c r="H71" s="261">
        <f t="shared" si="6"/>
        <v>44736</v>
      </c>
      <c r="I71" s="261"/>
      <c r="J71" s="261"/>
      <c r="K71" s="261">
        <f>H75+3</f>
        <v>44746</v>
      </c>
    </row>
    <row r="72" spans="1:11" ht="24" customHeight="1">
      <c r="A72" s="55" t="s">
        <v>335</v>
      </c>
      <c r="B72" s="56" t="s">
        <v>539</v>
      </c>
      <c r="C72" s="57" t="s">
        <v>334</v>
      </c>
      <c r="D72" s="58">
        <v>44732</v>
      </c>
      <c r="E72" s="59" t="s">
        <v>20</v>
      </c>
      <c r="F72" s="58">
        <v>44734</v>
      </c>
      <c r="G72" s="814" t="s">
        <v>573</v>
      </c>
      <c r="H72" s="566">
        <f t="shared" si="6"/>
        <v>44739</v>
      </c>
      <c r="I72" s="566"/>
      <c r="J72" s="566">
        <f>H72+4</f>
        <v>44743</v>
      </c>
      <c r="K72" s="566"/>
    </row>
    <row r="73" spans="1:11" ht="24" customHeight="1">
      <c r="A73" s="60" t="s">
        <v>315</v>
      </c>
      <c r="B73" s="61" t="s">
        <v>538</v>
      </c>
      <c r="C73" s="62" t="s">
        <v>334</v>
      </c>
      <c r="D73" s="63">
        <v>44732</v>
      </c>
      <c r="E73" s="64" t="s">
        <v>20</v>
      </c>
      <c r="F73" s="63">
        <v>44734</v>
      </c>
      <c r="G73" s="822" t="s">
        <v>577</v>
      </c>
      <c r="H73" s="248">
        <f t="shared" si="6"/>
        <v>44737</v>
      </c>
      <c r="I73" s="248"/>
      <c r="J73" s="248">
        <f>H73+4</f>
        <v>44741</v>
      </c>
      <c r="K73" s="248"/>
    </row>
    <row r="74" spans="1:11" ht="24" customHeight="1">
      <c r="A74" s="602" t="s">
        <v>187</v>
      </c>
      <c r="B74" s="43"/>
      <c r="C74" s="44" t="s">
        <v>333</v>
      </c>
      <c r="D74" s="591">
        <v>44736</v>
      </c>
      <c r="E74" s="592" t="s">
        <v>184</v>
      </c>
      <c r="F74" s="591">
        <v>44738</v>
      </c>
      <c r="G74" s="617" t="s">
        <v>564</v>
      </c>
      <c r="H74" s="260">
        <f t="shared" si="6"/>
        <v>44746</v>
      </c>
      <c r="I74" s="260">
        <f>H74+3</f>
        <v>44749</v>
      </c>
      <c r="J74" s="260"/>
      <c r="K74" s="260"/>
    </row>
    <row r="75" spans="1:11" ht="24" customHeight="1">
      <c r="A75" s="833" t="s">
        <v>299</v>
      </c>
      <c r="B75" s="49" t="s">
        <v>533</v>
      </c>
      <c r="C75" s="50" t="s">
        <v>334</v>
      </c>
      <c r="D75" s="51">
        <v>44738</v>
      </c>
      <c r="E75" s="52" t="s">
        <v>6</v>
      </c>
      <c r="F75" s="51">
        <v>44740</v>
      </c>
      <c r="G75" s="620" t="s">
        <v>569</v>
      </c>
      <c r="H75" s="261">
        <f t="shared" si="6"/>
        <v>44743</v>
      </c>
      <c r="I75" s="261"/>
      <c r="J75" s="261"/>
      <c r="K75" s="261">
        <f>H79+3</f>
        <v>44753</v>
      </c>
    </row>
    <row r="76" spans="1:11" ht="15.75">
      <c r="A76" s="55" t="s">
        <v>335</v>
      </c>
      <c r="B76" s="56" t="s">
        <v>540</v>
      </c>
      <c r="C76" s="57" t="s">
        <v>334</v>
      </c>
      <c r="D76" s="58">
        <v>44739</v>
      </c>
      <c r="E76" s="59" t="s">
        <v>20</v>
      </c>
      <c r="F76" s="58">
        <v>44741</v>
      </c>
      <c r="G76" s="814" t="s">
        <v>187</v>
      </c>
      <c r="H76" s="566">
        <f t="shared" si="6"/>
        <v>44746</v>
      </c>
      <c r="I76" s="566"/>
      <c r="J76" s="566">
        <f>H76+4</f>
        <v>44750</v>
      </c>
      <c r="K76" s="566"/>
    </row>
    <row r="77" spans="1:11" ht="15.75">
      <c r="A77" s="60" t="s">
        <v>316</v>
      </c>
      <c r="B77" s="61" t="s">
        <v>537</v>
      </c>
      <c r="C77" s="62" t="s">
        <v>334</v>
      </c>
      <c r="D77" s="63">
        <v>44739</v>
      </c>
      <c r="E77" s="64" t="s">
        <v>20</v>
      </c>
      <c r="F77" s="63">
        <v>44741</v>
      </c>
      <c r="G77" s="822" t="s">
        <v>578</v>
      </c>
      <c r="H77" s="248">
        <f t="shared" si="6"/>
        <v>44744</v>
      </c>
      <c r="I77" s="248"/>
      <c r="J77" s="248">
        <f>H77+4</f>
        <v>44748</v>
      </c>
      <c r="K77" s="248"/>
    </row>
    <row r="78" spans="1:11" ht="15.75">
      <c r="A78" s="602" t="s">
        <v>187</v>
      </c>
      <c r="B78" s="43"/>
      <c r="C78" s="44" t="s">
        <v>333</v>
      </c>
      <c r="D78" s="591">
        <v>44743</v>
      </c>
      <c r="E78" s="592" t="s">
        <v>184</v>
      </c>
      <c r="F78" s="591">
        <v>44745</v>
      </c>
      <c r="G78" s="617" t="s">
        <v>187</v>
      </c>
      <c r="H78" s="260">
        <f t="shared" si="6"/>
        <v>44753</v>
      </c>
      <c r="I78" s="260">
        <f>H78+3</f>
        <v>44756</v>
      </c>
      <c r="J78" s="260"/>
      <c r="K78" s="260"/>
    </row>
    <row r="79" spans="1:11" ht="15.75">
      <c r="A79" s="833" t="s">
        <v>300</v>
      </c>
      <c r="B79" s="49" t="s">
        <v>535</v>
      </c>
      <c r="C79" s="50" t="s">
        <v>334</v>
      </c>
      <c r="D79" s="51">
        <v>44745</v>
      </c>
      <c r="E79" s="52" t="s">
        <v>6</v>
      </c>
      <c r="F79" s="51">
        <v>44747</v>
      </c>
      <c r="G79" s="620" t="s">
        <v>187</v>
      </c>
      <c r="H79" s="261">
        <f t="shared" si="6"/>
        <v>44750</v>
      </c>
      <c r="I79" s="261"/>
      <c r="J79" s="261"/>
      <c r="K79" s="261">
        <f>H83+3</f>
        <v>3</v>
      </c>
    </row>
    <row r="80" spans="1:11" ht="15.75">
      <c r="A80" s="55" t="s">
        <v>335</v>
      </c>
      <c r="B80" s="56" t="s">
        <v>541</v>
      </c>
      <c r="C80" s="57" t="s">
        <v>334</v>
      </c>
      <c r="D80" s="58">
        <v>44746</v>
      </c>
      <c r="E80" s="59" t="s">
        <v>20</v>
      </c>
      <c r="F80" s="58">
        <v>44748</v>
      </c>
      <c r="G80" s="814" t="s">
        <v>187</v>
      </c>
      <c r="H80" s="566">
        <f t="shared" si="6"/>
        <v>44753</v>
      </c>
      <c r="I80" s="566"/>
      <c r="J80" s="566">
        <f>H80+4</f>
        <v>44757</v>
      </c>
      <c r="K80" s="566"/>
    </row>
    <row r="81" spans="1:11" ht="15.75">
      <c r="A81" s="60" t="s">
        <v>315</v>
      </c>
      <c r="B81" s="61" t="s">
        <v>539</v>
      </c>
      <c r="C81" s="62" t="s">
        <v>334</v>
      </c>
      <c r="D81" s="63">
        <v>44746</v>
      </c>
      <c r="E81" s="64" t="s">
        <v>20</v>
      </c>
      <c r="F81" s="63">
        <v>44748</v>
      </c>
      <c r="G81" s="822" t="s">
        <v>579</v>
      </c>
      <c r="H81" s="248">
        <f t="shared" si="6"/>
        <v>44751</v>
      </c>
      <c r="I81" s="248"/>
      <c r="J81" s="248">
        <f>H81+4</f>
        <v>44755</v>
      </c>
      <c r="K81" s="248"/>
    </row>
    <row r="82" spans="1:11" ht="15.75">
      <c r="A82" s="489"/>
      <c r="B82" s="490"/>
      <c r="C82" s="97"/>
      <c r="D82" s="97"/>
      <c r="E82" s="97"/>
      <c r="F82" s="97"/>
      <c r="G82" s="589"/>
      <c r="H82" s="504"/>
      <c r="I82" s="504"/>
      <c r="J82" s="504"/>
      <c r="K82" s="4"/>
    </row>
    <row r="83" spans="1:11" ht="15.75">
      <c r="A83" s="489"/>
      <c r="B83" s="490"/>
      <c r="C83" s="97"/>
      <c r="D83" s="97"/>
      <c r="E83" s="97"/>
      <c r="F83" s="97"/>
      <c r="G83" s="589"/>
      <c r="H83" s="504"/>
      <c r="I83" s="504"/>
      <c r="J83" s="504"/>
      <c r="K83" s="4"/>
    </row>
    <row r="84" spans="1:11" ht="15.75">
      <c r="A84" s="71"/>
      <c r="B84" s="71"/>
      <c r="C84" s="71"/>
      <c r="D84" s="531"/>
      <c r="E84" s="194" t="s">
        <v>103</v>
      </c>
      <c r="F84" s="71"/>
      <c r="G84" s="249"/>
      <c r="H84" s="213"/>
      <c r="I84" s="213"/>
    </row>
    <row r="85" spans="1:11" ht="15.75">
      <c r="A85" s="67" t="s">
        <v>317</v>
      </c>
      <c r="B85" s="67"/>
      <c r="C85" s="69"/>
      <c r="D85" s="70"/>
      <c r="E85" s="70"/>
      <c r="F85" s="70"/>
    </row>
    <row r="86" spans="1:11" ht="15.75">
      <c r="A86" s="72" t="str">
        <f>'YANGON (AWPT)'!A68</f>
        <v>15:00 PM FRI at TCHP //21:00 PM THU at CAT LAI // 22:00 PM THU in PHUC LONG, TRANSIMEX, TANAMEXCO (don’t accept ICD PHUOCLONG /BINHDUONG)</v>
      </c>
      <c r="B86" s="218"/>
      <c r="C86" s="74"/>
      <c r="D86" s="74"/>
      <c r="E86" s="74"/>
      <c r="F86" s="74"/>
      <c r="G86" s="75"/>
      <c r="H86" s="4"/>
      <c r="I86" s="4"/>
      <c r="J86" s="4"/>
    </row>
    <row r="87" spans="1:11" ht="15.75">
      <c r="A87" s="76" t="s">
        <v>302</v>
      </c>
      <c r="B87" s="79"/>
      <c r="C87" s="78"/>
      <c r="D87" s="79"/>
      <c r="E87" s="80"/>
      <c r="F87" s="80"/>
      <c r="G87" s="81"/>
      <c r="H87" s="4"/>
      <c r="I87" s="4"/>
      <c r="J87" s="4"/>
    </row>
    <row r="88" spans="1:11" ht="18.75">
      <c r="A88" s="82" t="s">
        <v>337</v>
      </c>
      <c r="B88" s="537"/>
      <c r="C88" s="84"/>
      <c r="D88" s="85"/>
      <c r="E88" s="85"/>
      <c r="F88" s="85"/>
      <c r="G88" s="147"/>
    </row>
    <row r="89" spans="1:11">
      <c r="A89" s="87" t="s">
        <v>338</v>
      </c>
    </row>
    <row r="90" spans="1:11" ht="18.75">
      <c r="A90" s="221" t="s">
        <v>81</v>
      </c>
      <c r="B90" s="541"/>
      <c r="C90" s="145"/>
      <c r="D90" s="146"/>
      <c r="E90" s="147"/>
      <c r="F90" s="147"/>
    </row>
    <row r="91" spans="1:11" ht="15.75">
      <c r="A91" s="250" t="s">
        <v>0</v>
      </c>
      <c r="B91" s="251"/>
      <c r="C91" s="151"/>
      <c r="D91" s="152"/>
      <c r="E91" s="153"/>
      <c r="F91" s="153"/>
    </row>
    <row r="92" spans="1:11" ht="20.25">
      <c r="A92" s="252" t="s">
        <v>104</v>
      </c>
      <c r="B92" s="542"/>
      <c r="C92" s="543"/>
      <c r="D92" s="544"/>
      <c r="E92" s="542"/>
      <c r="F92" s="153"/>
    </row>
    <row r="93" spans="1:11" ht="20.25">
      <c r="A93" s="252" t="s">
        <v>83</v>
      </c>
      <c r="B93" s="542"/>
      <c r="C93" s="543"/>
      <c r="D93" s="544"/>
      <c r="E93" s="542"/>
      <c r="F93" s="153"/>
    </row>
    <row r="94" spans="1:11" ht="20.25">
      <c r="A94" s="162" t="s">
        <v>84</v>
      </c>
      <c r="B94" s="542"/>
      <c r="C94" s="543"/>
      <c r="D94" s="253"/>
      <c r="E94" s="253"/>
      <c r="F94" s="71"/>
    </row>
    <row r="95" spans="1:11" ht="20.25">
      <c r="A95" s="252" t="s">
        <v>105</v>
      </c>
      <c r="B95" s="542"/>
      <c r="C95" s="543"/>
      <c r="D95" s="253"/>
      <c r="E95" s="253"/>
      <c r="F95" s="71"/>
    </row>
  </sheetData>
  <customSheetViews>
    <customSheetView guid="{035FD7B7-E407-47C6-82D2-F16A7036DEE3}" scale="85" showGridLines="0" topLeftCell="A46">
      <selection activeCell="C65" sqref="C65"/>
      <pageMargins left="0" right="0" top="0" bottom="0" header="0" footer="0"/>
    </customSheetView>
    <customSheetView guid="{D73C7D54-4891-4237-9750-225D2462AB34}" scale="85" showGridLines="0" topLeftCell="A46">
      <selection activeCell="C65" sqref="C65"/>
      <pageMargins left="0" right="0" top="0" bottom="0" header="0" footer="0"/>
    </customSheetView>
    <customSheetView guid="{77C6715E-78A8-45AF-BBE5-55C648F3FD39}" scale="85" showGridLines="0">
      <selection activeCell="I69" sqref="I69"/>
      <pageMargins left="0" right="0" top="0" bottom="0" header="0" footer="0"/>
    </customSheetView>
    <customSheetView guid="{C6EA2456-9077-41F6-8AD1-2B98609E6968}" scale="85" showGridLines="0">
      <selection activeCell="A29" sqref="A29:E52"/>
      <pageMargins left="0" right="0" top="0" bottom="0" header="0" footer="0"/>
    </customSheetView>
    <customSheetView guid="{36EED012-CDEF-4DC1-8A77-CC61E5DDA9AF}" scale="85" showGridLines="0" topLeftCell="A28">
      <selection activeCell="F75" sqref="F75"/>
      <pageMargins left="0" right="0" top="0" bottom="0" header="0" footer="0"/>
    </customSheetView>
    <customSheetView guid="{6D779134-8889-443F-9ACA-8D735092180D}" scale="85" showGridLines="0" topLeftCell="A16">
      <selection activeCell="E22" sqref="E22"/>
      <pageMargins left="0" right="0" top="0" bottom="0" header="0" footer="0"/>
    </customSheetView>
    <customSheetView guid="{3E9A2BAE-164D-47A0-8104-C7D4E0A4EAEF}" scale="85" showGridLines="0">
      <selection activeCell="E15" sqref="E15"/>
      <pageMargins left="0" right="0" top="0" bottom="0" header="0" footer="0"/>
    </customSheetView>
    <customSheetView guid="{3DA74F3E-F145-470D-BDA0-4288A858AFDF}" scale="85" showGridLines="0" topLeftCell="A16">
      <selection activeCell="E22" sqref="E22"/>
      <pageMargins left="0" right="0" top="0" bottom="0" header="0" footer="0"/>
    </customSheetView>
    <customSheetView guid="{8E2DF192-20FD-40DB-8385-493ED9B1C2BF}" scale="85" showGridLines="0" topLeftCell="A55">
      <selection activeCell="C65" sqref="C65"/>
      <pageMargins left="0" right="0" top="0" bottom="0" header="0" footer="0"/>
    </customSheetView>
  </customSheetViews>
  <mergeCells count="38">
    <mergeCell ref="D17:D18"/>
    <mergeCell ref="A19:A20"/>
    <mergeCell ref="B19:B20"/>
    <mergeCell ref="C19:C20"/>
    <mergeCell ref="D19:D20"/>
    <mergeCell ref="A17:A18"/>
    <mergeCell ref="B17:B18"/>
    <mergeCell ref="C17:C18"/>
    <mergeCell ref="D13:D14"/>
    <mergeCell ref="C15:C16"/>
    <mergeCell ref="D15:D16"/>
    <mergeCell ref="A15:A16"/>
    <mergeCell ref="B15:B16"/>
    <mergeCell ref="A13:A14"/>
    <mergeCell ref="B13:B14"/>
    <mergeCell ref="C13:C14"/>
    <mergeCell ref="G27:G28"/>
    <mergeCell ref="H27:H28"/>
    <mergeCell ref="C28:E28"/>
    <mergeCell ref="A56:B57"/>
    <mergeCell ref="C56:E56"/>
    <mergeCell ref="C57:E57"/>
    <mergeCell ref="C27:E27"/>
    <mergeCell ref="A27:B28"/>
    <mergeCell ref="A1:J2"/>
    <mergeCell ref="A3:J3"/>
    <mergeCell ref="A7:A8"/>
    <mergeCell ref="B7:B8"/>
    <mergeCell ref="E7:E8"/>
    <mergeCell ref="G7:H7"/>
    <mergeCell ref="D9:D10"/>
    <mergeCell ref="B11:B12"/>
    <mergeCell ref="C11:C12"/>
    <mergeCell ref="D11:D12"/>
    <mergeCell ref="A11:A12"/>
    <mergeCell ref="A9:A10"/>
    <mergeCell ref="B9:B10"/>
    <mergeCell ref="C9:C10"/>
  </mergeCells>
  <hyperlinks>
    <hyperlink ref="A5" location="MENU!A1" display="BACK TO MENU" xr:uid="{00000000-0004-0000-12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zoomScale="85" zoomScaleNormal="85" workbookViewId="0">
      <selection activeCell="M22" sqref="M22"/>
    </sheetView>
  </sheetViews>
  <sheetFormatPr defaultColWidth="9" defaultRowHeight="15"/>
  <cols>
    <col min="1" max="1" width="22.125" customWidth="1"/>
    <col min="2" max="2" width="10.75" customWidth="1"/>
    <col min="4" max="4" width="12.875" customWidth="1"/>
    <col min="5" max="5" width="13.75" customWidth="1"/>
  </cols>
  <sheetData>
    <row r="1" spans="1:8" ht="37.5">
      <c r="A1" s="307"/>
      <c r="B1" s="375" t="s">
        <v>0</v>
      </c>
      <c r="C1" s="375"/>
      <c r="D1" s="307"/>
      <c r="E1" s="307"/>
      <c r="F1" s="307"/>
      <c r="G1" s="307"/>
      <c r="H1" s="344"/>
    </row>
    <row r="2" spans="1:8" ht="37.5">
      <c r="A2" s="307"/>
      <c r="B2" s="307"/>
      <c r="C2" s="307"/>
      <c r="D2" s="307"/>
      <c r="E2" s="307"/>
      <c r="F2" s="307"/>
      <c r="G2" s="307"/>
      <c r="H2" s="344"/>
    </row>
    <row r="3" spans="1:8">
      <c r="A3" s="305"/>
      <c r="B3" s="305"/>
      <c r="C3" s="306"/>
      <c r="D3" s="305"/>
      <c r="E3" s="305"/>
      <c r="F3" s="306"/>
      <c r="G3" s="306"/>
      <c r="H3" s="305"/>
    </row>
    <row r="4" spans="1:8">
      <c r="A4" s="305"/>
      <c r="B4" s="305"/>
      <c r="C4" s="306"/>
      <c r="D4" s="305"/>
      <c r="E4" s="305"/>
      <c r="F4" s="306"/>
      <c r="G4" s="306"/>
      <c r="H4" s="305"/>
    </row>
    <row r="5" spans="1:8" ht="18.75">
      <c r="A5" s="13" t="s">
        <v>86</v>
      </c>
      <c r="B5" s="304"/>
      <c r="C5" s="316"/>
      <c r="D5" s="304"/>
      <c r="E5" s="312" t="s">
        <v>87</v>
      </c>
      <c r="F5" s="360">
        <f>'CV2'!F5</f>
        <v>44105</v>
      </c>
      <c r="G5" s="316"/>
      <c r="H5" s="304"/>
    </row>
    <row r="6" spans="1:8" ht="15.75">
      <c r="A6" s="345"/>
      <c r="B6" s="345"/>
      <c r="C6" s="345"/>
      <c r="D6" s="345"/>
      <c r="E6" s="345"/>
      <c r="F6" s="345"/>
      <c r="G6" s="345"/>
      <c r="H6" s="345"/>
    </row>
    <row r="7" spans="1:8" ht="15.75">
      <c r="A7" s="267"/>
      <c r="B7" s="391"/>
      <c r="C7" s="391"/>
      <c r="D7" s="391"/>
      <c r="E7" s="391"/>
      <c r="F7" s="391"/>
      <c r="G7" s="391"/>
      <c r="H7" s="345"/>
    </row>
    <row r="8" spans="1:8" ht="19.5">
      <c r="A8" s="399"/>
      <c r="B8" s="399" t="s">
        <v>88</v>
      </c>
      <c r="C8" s="361"/>
      <c r="D8" s="361"/>
      <c r="E8" s="361"/>
      <c r="F8" s="361"/>
    </row>
    <row r="10" spans="1:8" ht="24.75" customHeight="1">
      <c r="A10" s="362"/>
      <c r="B10" s="969" t="s">
        <v>89</v>
      </c>
      <c r="C10" s="291" t="s">
        <v>2</v>
      </c>
      <c r="D10" s="289"/>
      <c r="E10" s="400" t="s">
        <v>90</v>
      </c>
    </row>
    <row r="11" spans="1:8" ht="24.75" customHeight="1">
      <c r="A11" s="363" t="s">
        <v>91</v>
      </c>
      <c r="B11" s="970"/>
      <c r="C11" s="369" t="s">
        <v>92</v>
      </c>
      <c r="D11" s="374" t="s">
        <v>26</v>
      </c>
      <c r="E11" s="374" t="s">
        <v>93</v>
      </c>
    </row>
    <row r="12" spans="1:8" ht="24.75" customHeight="1">
      <c r="A12" s="363"/>
      <c r="B12" s="970"/>
      <c r="C12" s="377" t="s">
        <v>36</v>
      </c>
      <c r="D12" s="352" t="s">
        <v>94</v>
      </c>
      <c r="E12" s="352" t="s">
        <v>95</v>
      </c>
    </row>
    <row r="13" spans="1:8" ht="24.75" customHeight="1">
      <c r="A13" s="364"/>
      <c r="B13" s="971"/>
      <c r="C13" s="365"/>
      <c r="D13" s="393" t="s">
        <v>96</v>
      </c>
      <c r="E13" s="393" t="s">
        <v>97</v>
      </c>
    </row>
    <row r="14" spans="1:8" ht="24.75" customHeight="1">
      <c r="A14" s="922" t="s">
        <v>187</v>
      </c>
      <c r="B14" s="376"/>
      <c r="C14" s="23">
        <v>44709</v>
      </c>
      <c r="D14" s="23">
        <v>44689</v>
      </c>
      <c r="E14" s="23">
        <v>44690</v>
      </c>
    </row>
    <row r="15" spans="1:8" ht="25.5" customHeight="1">
      <c r="A15" s="931" t="s">
        <v>489</v>
      </c>
      <c r="B15" s="376" t="s">
        <v>490</v>
      </c>
      <c r="C15" s="23">
        <f>C14+7</f>
        <v>44716</v>
      </c>
      <c r="D15" s="23">
        <f>C15+8</f>
        <v>44724</v>
      </c>
      <c r="E15" s="23">
        <f>C15+9</f>
        <v>44725</v>
      </c>
    </row>
    <row r="16" spans="1:8" ht="25.5" customHeight="1">
      <c r="A16" s="922" t="s">
        <v>187</v>
      </c>
      <c r="B16" s="376"/>
      <c r="C16" s="23">
        <f t="shared" ref="C16:C19" si="0">C15+7</f>
        <v>44723</v>
      </c>
      <c r="D16" s="23">
        <f>C16+8</f>
        <v>44731</v>
      </c>
      <c r="E16" s="23">
        <f>C16+9</f>
        <v>44732</v>
      </c>
    </row>
    <row r="17" spans="1:11" ht="25.5" customHeight="1">
      <c r="A17" s="922" t="s">
        <v>187</v>
      </c>
      <c r="B17" s="376"/>
      <c r="C17" s="23">
        <f t="shared" si="0"/>
        <v>44730</v>
      </c>
      <c r="D17" s="23">
        <f>C17+8</f>
        <v>44738</v>
      </c>
      <c r="E17" s="23">
        <f>C17+9</f>
        <v>44739</v>
      </c>
    </row>
    <row r="18" spans="1:11" ht="25.5" customHeight="1">
      <c r="A18" s="922" t="s">
        <v>187</v>
      </c>
      <c r="B18" s="376"/>
      <c r="C18" s="23">
        <f t="shared" si="0"/>
        <v>44737</v>
      </c>
      <c r="D18" s="23">
        <f>C18+8</f>
        <v>44745</v>
      </c>
      <c r="E18" s="23">
        <f>C18+9</f>
        <v>44746</v>
      </c>
    </row>
    <row r="19" spans="1:11" ht="25.5" customHeight="1">
      <c r="A19" s="922" t="s">
        <v>187</v>
      </c>
      <c r="B19" s="376"/>
      <c r="C19" s="23">
        <f t="shared" si="0"/>
        <v>44744</v>
      </c>
      <c r="D19" s="23">
        <f t="shared" ref="D19" si="1">D18+7</f>
        <v>44752</v>
      </c>
      <c r="E19" s="23">
        <f t="shared" ref="E19" si="2">E18+7</f>
        <v>44753</v>
      </c>
    </row>
    <row r="20" spans="1:11">
      <c r="A20" s="972" t="s">
        <v>99</v>
      </c>
      <c r="B20" s="972"/>
      <c r="C20" s="972"/>
      <c r="D20" s="972"/>
      <c r="E20" s="972"/>
      <c r="F20" s="972"/>
      <c r="G20" s="972"/>
      <c r="H20" s="972"/>
      <c r="I20" s="972"/>
      <c r="J20" s="972"/>
      <c r="K20" s="972"/>
    </row>
    <row r="22" spans="1:11" ht="15.75">
      <c r="A22" s="196" t="s">
        <v>100</v>
      </c>
    </row>
    <row r="23" spans="1:11" ht="15.75">
      <c r="A23" s="368" t="s">
        <v>101</v>
      </c>
      <c r="B23" s="368" t="s">
        <v>102</v>
      </c>
    </row>
    <row r="25" spans="1:11">
      <c r="A25" s="194" t="s">
        <v>103</v>
      </c>
      <c r="B25" s="305"/>
      <c r="C25" s="306"/>
    </row>
    <row r="26" spans="1:11" ht="15.75">
      <c r="A26" s="221" t="s">
        <v>81</v>
      </c>
      <c r="B26" s="340"/>
      <c r="C26" s="341"/>
    </row>
    <row r="27" spans="1:11" ht="15.75">
      <c r="A27" s="149" t="s">
        <v>0</v>
      </c>
      <c r="B27" s="342"/>
      <c r="C27" s="343"/>
    </row>
    <row r="28" spans="1:11" ht="15.75">
      <c r="A28" s="257" t="s">
        <v>104</v>
      </c>
      <c r="B28" s="159"/>
      <c r="C28" s="343"/>
    </row>
    <row r="29" spans="1:11" ht="15.75">
      <c r="A29" s="257" t="s">
        <v>83</v>
      </c>
      <c r="B29" s="159"/>
      <c r="C29" s="343"/>
    </row>
    <row r="30" spans="1:11" ht="15.75">
      <c r="A30" s="257" t="s">
        <v>84</v>
      </c>
      <c r="B30" s="169"/>
      <c r="C30" s="199"/>
    </row>
    <row r="31" spans="1:11" ht="15.75">
      <c r="A31" s="257" t="s">
        <v>105</v>
      </c>
      <c r="B31" s="169"/>
      <c r="C31" s="199"/>
    </row>
  </sheetData>
  <customSheetViews>
    <customSheetView guid="{035FD7B7-E407-47C6-82D2-F16A7036DEE3}" scale="85" showGridLines="0" topLeftCell="A7">
      <selection activeCell="B20" sqref="B20"/>
      <pageMargins left="0" right="0" top="0" bottom="0" header="0" footer="0"/>
      <pageSetup orientation="portrait"/>
    </customSheetView>
    <customSheetView guid="{D73C7D54-4891-4237-9750-225D2462AB34}" scale="85" showGridLines="0">
      <selection activeCell="E18" sqref="E18"/>
      <pageMargins left="0" right="0" top="0" bottom="0" header="0" footer="0"/>
      <pageSetup orientation="portrait"/>
    </customSheetView>
    <customSheetView guid="{77C6715E-78A8-45AF-BBE5-55C648F3FD39}" scale="85" showGridLines="0">
      <selection activeCell="C20" sqref="C20"/>
      <pageMargins left="0" right="0" top="0" bottom="0" header="0" footer="0"/>
      <pageSetup orientation="portrait" r:id="rId1"/>
    </customSheetView>
    <customSheetView guid="{C6EA2456-9077-41F6-8AD1-2B98609E6968}" scale="85" showGridLines="0">
      <selection activeCell="D21" sqref="D21"/>
      <pageMargins left="0" right="0" top="0" bottom="0" header="0" footer="0"/>
      <pageSetup orientation="portrait"/>
    </customSheetView>
    <customSheetView guid="{36EED012-CDEF-4DC1-8A77-CC61E5DDA9AF}" scale="85" showGridLines="0">
      <selection activeCell="E18" sqref="E18"/>
      <pageMargins left="0" right="0" top="0" bottom="0" header="0" footer="0"/>
      <pageSetup orientation="portrait"/>
    </customSheetView>
    <customSheetView guid="{6D779134-8889-443F-9ACA-8D735092180D}" scale="85" showGridLines="0">
      <selection activeCell="E23" sqref="E23"/>
      <pageMargins left="0" right="0" top="0" bottom="0" header="0" footer="0"/>
      <pageSetup orientation="portrait"/>
    </customSheetView>
    <customSheetView guid="{C00304E5-BAC8-4C34-B3D2-AD7EACE0CB92}" scale="85" showGridLines="0">
      <selection activeCell="L32" sqref="L32"/>
      <pageMargins left="0" right="0" top="0" bottom="0" header="0" footer="0"/>
    </customSheetView>
    <customSheetView guid="{B9C309E4-7299-4CD5-AAAB-CF9542D1540F}" scale="85" showGridLines="0">
      <selection activeCell="L32" sqref="L32"/>
      <pageMargins left="0" right="0" top="0" bottom="0" header="0" footer="0"/>
    </customSheetView>
    <customSheetView guid="{3E9A2BAE-164D-47A0-8104-C7D4E0A4EAEF}" scale="85" showGridLines="0" topLeftCell="A4">
      <selection activeCell="C42" sqref="C42"/>
      <pageMargins left="0" right="0" top="0" bottom="0" header="0" footer="0"/>
      <pageSetup orientation="portrait"/>
    </customSheetView>
    <customSheetView guid="{3DA74F3E-F145-470D-BDA0-4288A858AFDF}" scale="85" showGridLines="0" topLeftCell="A4">
      <selection activeCell="C42" sqref="C42"/>
      <pageMargins left="0" right="0" top="0" bottom="0" header="0" footer="0"/>
      <pageSetup orientation="portrait"/>
    </customSheetView>
    <customSheetView guid="{8E2DF192-20FD-40DB-8385-493ED9B1C2BF}" scale="85" showGridLines="0" topLeftCell="A4">
      <selection activeCell="C42" sqref="C42"/>
      <pageMargins left="0" right="0" top="0" bottom="0" header="0" footer="0"/>
      <pageSetup orientation="portrait"/>
    </customSheetView>
  </customSheetViews>
  <mergeCells count="2">
    <mergeCell ref="B10:B13"/>
    <mergeCell ref="A20:K20"/>
  </mergeCells>
  <pageMargins left="0.7" right="0.7" top="0.75" bottom="0.75" header="0.3" footer="0.3"/>
  <pageSetup orientation="portrait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48"/>
  <sheetViews>
    <sheetView showGridLines="0" topLeftCell="A4" zoomScale="85" zoomScaleNormal="85" workbookViewId="0">
      <selection activeCell="G28" sqref="G28"/>
    </sheetView>
  </sheetViews>
  <sheetFormatPr defaultColWidth="8.875" defaultRowHeight="12.75"/>
  <cols>
    <col min="1" max="1" width="21.125" style="172" customWidth="1"/>
    <col min="2" max="2" width="8" style="173" customWidth="1"/>
    <col min="3" max="3" width="8.125" style="35" customWidth="1"/>
    <col min="4" max="4" width="13.875" style="5" customWidth="1"/>
    <col min="5" max="5" width="15.125" style="5" customWidth="1"/>
    <col min="6" max="6" width="15.5" style="5" customWidth="1"/>
    <col min="7" max="7" width="31.25" style="5" customWidth="1"/>
    <col min="8" max="8" width="14.25" style="5" customWidth="1"/>
    <col min="9" max="9" width="19.125" style="5" customWidth="1"/>
    <col min="10" max="10" width="23.25" style="5" customWidth="1"/>
    <col min="11" max="11" width="18.125" style="5" customWidth="1"/>
    <col min="12" max="12" width="14.125" style="5" customWidth="1"/>
    <col min="13" max="16384" width="8.875" style="5"/>
  </cols>
  <sheetData>
    <row r="1" spans="1:16">
      <c r="A1" s="1065" t="s">
        <v>106</v>
      </c>
      <c r="B1" s="1065"/>
      <c r="C1" s="1065"/>
      <c r="D1" s="1065"/>
      <c r="E1" s="1065"/>
      <c r="F1" s="1065"/>
      <c r="G1" s="1065"/>
      <c r="H1" s="1065"/>
      <c r="I1" s="1065"/>
    </row>
    <row r="2" spans="1:16" s="165" customFormat="1" ht="18" customHeight="1">
      <c r="A2" s="1065"/>
      <c r="B2" s="1065"/>
      <c r="C2" s="1065"/>
      <c r="D2" s="1065"/>
      <c r="E2" s="1065"/>
      <c r="F2" s="1065"/>
      <c r="G2" s="1065"/>
      <c r="H2" s="1065"/>
      <c r="I2" s="1065"/>
    </row>
    <row r="3" spans="1:16" ht="30">
      <c r="A3" s="545"/>
      <c r="B3" s="546"/>
      <c r="C3" s="547"/>
      <c r="D3" s="548"/>
      <c r="E3" s="548"/>
      <c r="F3" s="549" t="s">
        <v>364</v>
      </c>
      <c r="G3" s="550"/>
      <c r="H3" s="550"/>
      <c r="I3" s="550"/>
      <c r="J3" s="550"/>
      <c r="K3" s="550"/>
    </row>
    <row r="4" spans="1:16" ht="20.25">
      <c r="A4" s="551"/>
      <c r="B4" s="551"/>
      <c r="C4" s="551"/>
      <c r="E4" s="552"/>
      <c r="H4" s="553" t="s">
        <v>108</v>
      </c>
      <c r="I4" s="186">
        <f>'CV2'!F5</f>
        <v>44105</v>
      </c>
    </row>
    <row r="5" spans="1:16" ht="15">
      <c r="A5" s="13" t="s">
        <v>86</v>
      </c>
      <c r="B5" s="269"/>
      <c r="C5" s="185"/>
      <c r="E5" s="188"/>
      <c r="F5" s="195"/>
      <c r="G5" s="195"/>
      <c r="H5" s="231"/>
    </row>
    <row r="6" spans="1:16">
      <c r="A6" s="5"/>
      <c r="B6" s="5"/>
      <c r="C6" s="5"/>
      <c r="D6" s="188"/>
    </row>
    <row r="7" spans="1:16" s="554" customFormat="1">
      <c r="A7" s="87"/>
      <c r="B7" s="282"/>
      <c r="C7" s="283"/>
      <c r="D7" s="284"/>
      <c r="E7" s="284"/>
      <c r="F7" s="281"/>
      <c r="G7" s="5"/>
      <c r="H7" s="5"/>
      <c r="I7" s="5"/>
      <c r="J7" s="5"/>
      <c r="K7" s="71"/>
      <c r="L7" s="71"/>
      <c r="M7" s="119"/>
      <c r="N7" s="119"/>
      <c r="O7" s="119"/>
      <c r="P7" s="119"/>
    </row>
    <row r="8" spans="1:16" s="554" customFormat="1" ht="16.5">
      <c r="A8" s="508" t="s">
        <v>351</v>
      </c>
      <c r="B8" s="509"/>
      <c r="C8" s="506"/>
      <c r="D8" s="506" t="s">
        <v>2</v>
      </c>
      <c r="E8" s="507"/>
      <c r="F8" s="271" t="s">
        <v>90</v>
      </c>
      <c r="G8" s="272" t="s">
        <v>356</v>
      </c>
      <c r="H8" s="273" t="s">
        <v>90</v>
      </c>
      <c r="I8" s="555"/>
      <c r="J8" s="556" t="s">
        <v>90</v>
      </c>
      <c r="K8" s="557"/>
      <c r="L8" s="558"/>
      <c r="M8" s="119"/>
      <c r="N8" s="119"/>
      <c r="O8" s="119"/>
      <c r="P8" s="119"/>
    </row>
    <row r="9" spans="1:16" s="554" customFormat="1" ht="16.5">
      <c r="A9" s="510"/>
      <c r="B9" s="511"/>
      <c r="C9" s="1116" t="s">
        <v>110</v>
      </c>
      <c r="D9" s="1117"/>
      <c r="E9" s="1118"/>
      <c r="F9" s="274" t="s">
        <v>56</v>
      </c>
      <c r="G9" s="275" t="s">
        <v>357</v>
      </c>
      <c r="H9" s="559" t="s">
        <v>56</v>
      </c>
      <c r="I9" s="285" t="s">
        <v>365</v>
      </c>
      <c r="J9" s="285" t="s">
        <v>366</v>
      </c>
      <c r="K9" s="285" t="s">
        <v>367</v>
      </c>
      <c r="L9" s="285" t="s">
        <v>368</v>
      </c>
      <c r="M9" s="119"/>
      <c r="N9" s="119"/>
      <c r="O9" s="119"/>
      <c r="P9" s="119"/>
    </row>
    <row r="10" spans="1:16" s="554" customFormat="1" ht="21.75" customHeight="1">
      <c r="A10" s="835" t="s">
        <v>187</v>
      </c>
      <c r="B10" s="43"/>
      <c r="C10" s="44" t="s">
        <v>333</v>
      </c>
      <c r="D10" s="591">
        <v>44708</v>
      </c>
      <c r="E10" s="592" t="s">
        <v>184</v>
      </c>
      <c r="F10" s="591">
        <v>44710</v>
      </c>
      <c r="G10" s="617" t="s">
        <v>458</v>
      </c>
      <c r="H10" s="260">
        <v>44715</v>
      </c>
      <c r="I10" s="260">
        <f>H10+7</f>
        <v>44722</v>
      </c>
      <c r="J10" s="260">
        <f>H10+7</f>
        <v>44722</v>
      </c>
      <c r="K10" s="260"/>
      <c r="L10" s="260"/>
      <c r="M10" s="268" t="s">
        <v>369</v>
      </c>
      <c r="N10" s="119"/>
      <c r="O10" s="119"/>
      <c r="P10" s="119"/>
    </row>
    <row r="11" spans="1:16" s="554" customFormat="1" ht="21.75" customHeight="1">
      <c r="A11" s="833" t="s">
        <v>299</v>
      </c>
      <c r="B11" s="49">
        <v>74</v>
      </c>
      <c r="C11" s="50" t="s">
        <v>334</v>
      </c>
      <c r="D11" s="51">
        <v>44710</v>
      </c>
      <c r="E11" s="52" t="s">
        <v>6</v>
      </c>
      <c r="F11" s="51">
        <v>44712</v>
      </c>
      <c r="G11" s="620" t="s">
        <v>584</v>
      </c>
      <c r="H11" s="261">
        <v>44717</v>
      </c>
      <c r="I11" s="261"/>
      <c r="J11" s="261"/>
      <c r="K11" s="261">
        <f>H11+6</f>
        <v>44723</v>
      </c>
      <c r="L11" s="261">
        <f>H11+8</f>
        <v>44725</v>
      </c>
      <c r="M11" s="522" t="s">
        <v>370</v>
      </c>
      <c r="N11" s="119"/>
      <c r="O11" s="119"/>
      <c r="P11" s="119"/>
    </row>
    <row r="12" spans="1:16" s="554" customFormat="1" ht="21.75" customHeight="1">
      <c r="A12" s="55" t="s">
        <v>335</v>
      </c>
      <c r="B12" s="56" t="s">
        <v>451</v>
      </c>
      <c r="C12" s="57" t="s">
        <v>334</v>
      </c>
      <c r="D12" s="58">
        <v>44711</v>
      </c>
      <c r="E12" s="59" t="s">
        <v>20</v>
      </c>
      <c r="F12" s="58">
        <v>44713</v>
      </c>
      <c r="G12" s="536"/>
      <c r="H12" s="261"/>
      <c r="I12" s="261"/>
      <c r="J12" s="261"/>
      <c r="K12" s="261"/>
      <c r="L12" s="261"/>
      <c r="M12" s="522"/>
      <c r="N12" s="119"/>
      <c r="O12" s="119"/>
      <c r="P12" s="119"/>
    </row>
    <row r="13" spans="1:16" s="554" customFormat="1" ht="21.75" customHeight="1">
      <c r="A13" s="60" t="s">
        <v>316</v>
      </c>
      <c r="B13" s="61" t="s">
        <v>452</v>
      </c>
      <c r="C13" s="62" t="s">
        <v>334</v>
      </c>
      <c r="D13" s="63">
        <v>44711</v>
      </c>
      <c r="E13" s="64" t="s">
        <v>20</v>
      </c>
      <c r="F13" s="63">
        <v>44713</v>
      </c>
      <c r="G13" s="256"/>
      <c r="H13" s="262"/>
      <c r="I13" s="262"/>
      <c r="J13" s="262"/>
      <c r="K13" s="262"/>
      <c r="L13" s="262"/>
      <c r="M13" s="531"/>
      <c r="N13" s="119"/>
      <c r="O13" s="119"/>
      <c r="P13" s="119"/>
    </row>
    <row r="14" spans="1:16" s="554" customFormat="1" ht="21.75" customHeight="1">
      <c r="A14" s="835" t="s">
        <v>187</v>
      </c>
      <c r="B14" s="43"/>
      <c r="C14" s="44" t="s">
        <v>333</v>
      </c>
      <c r="D14" s="45">
        <v>44715</v>
      </c>
      <c r="E14" s="46" t="s">
        <v>184</v>
      </c>
      <c r="F14" s="45">
        <v>44717</v>
      </c>
      <c r="G14" s="617" t="s">
        <v>459</v>
      </c>
      <c r="H14" s="260">
        <f>H10+7</f>
        <v>44722</v>
      </c>
      <c r="I14" s="260">
        <f>I10+7</f>
        <v>44729</v>
      </c>
      <c r="J14" s="260">
        <f>J10+7</f>
        <v>44729</v>
      </c>
      <c r="K14" s="260"/>
      <c r="L14" s="260"/>
      <c r="M14" s="119"/>
      <c r="N14" s="119"/>
      <c r="O14" s="119"/>
      <c r="P14" s="119"/>
    </row>
    <row r="15" spans="1:16" s="554" customFormat="1" ht="21.75" customHeight="1">
      <c r="A15" s="833" t="s">
        <v>300</v>
      </c>
      <c r="B15" s="49" t="s">
        <v>447</v>
      </c>
      <c r="C15" s="50" t="s">
        <v>334</v>
      </c>
      <c r="D15" s="51">
        <v>44717</v>
      </c>
      <c r="E15" s="52" t="s">
        <v>6</v>
      </c>
      <c r="F15" s="51">
        <v>44719</v>
      </c>
      <c r="G15" s="620" t="s">
        <v>585</v>
      </c>
      <c r="H15" s="261">
        <f>H11+7</f>
        <v>44724</v>
      </c>
      <c r="I15" s="261"/>
      <c r="J15" s="261"/>
      <c r="K15" s="261">
        <f>K11+7</f>
        <v>44730</v>
      </c>
      <c r="L15" s="261">
        <f>L11+7</f>
        <v>44732</v>
      </c>
      <c r="M15" s="119"/>
      <c r="N15" s="119"/>
      <c r="O15" s="119"/>
      <c r="P15" s="119"/>
    </row>
    <row r="16" spans="1:16" s="554" customFormat="1" ht="21.75" customHeight="1">
      <c r="A16" s="55" t="s">
        <v>335</v>
      </c>
      <c r="B16" s="56" t="s">
        <v>453</v>
      </c>
      <c r="C16" s="57" t="s">
        <v>334</v>
      </c>
      <c r="D16" s="58">
        <v>44718</v>
      </c>
      <c r="E16" s="59" t="s">
        <v>20</v>
      </c>
      <c r="F16" s="58">
        <v>44720</v>
      </c>
      <c r="G16" s="536"/>
      <c r="H16" s="261"/>
      <c r="I16" s="261"/>
      <c r="J16" s="261"/>
      <c r="K16" s="261"/>
      <c r="L16" s="261"/>
      <c r="M16" s="119"/>
      <c r="N16" s="119"/>
      <c r="O16" s="119"/>
      <c r="P16" s="119"/>
    </row>
    <row r="17" spans="1:16" s="554" customFormat="1" ht="21.75" customHeight="1">
      <c r="A17" s="60" t="s">
        <v>315</v>
      </c>
      <c r="B17" s="61" t="s">
        <v>453</v>
      </c>
      <c r="C17" s="62" t="s">
        <v>334</v>
      </c>
      <c r="D17" s="63">
        <v>44718</v>
      </c>
      <c r="E17" s="64" t="s">
        <v>20</v>
      </c>
      <c r="F17" s="63">
        <v>44720</v>
      </c>
      <c r="G17" s="256"/>
      <c r="H17" s="262"/>
      <c r="I17" s="262"/>
      <c r="J17" s="262"/>
      <c r="K17" s="262"/>
      <c r="L17" s="262"/>
      <c r="M17" s="119"/>
      <c r="N17" s="119"/>
      <c r="O17" s="119"/>
      <c r="P17" s="119"/>
    </row>
    <row r="18" spans="1:16" s="554" customFormat="1" ht="21.75" customHeight="1">
      <c r="A18" s="835" t="s">
        <v>187</v>
      </c>
      <c r="B18" s="43"/>
      <c r="C18" s="44" t="s">
        <v>333</v>
      </c>
      <c r="D18" s="45">
        <v>44722</v>
      </c>
      <c r="E18" s="46" t="s">
        <v>184</v>
      </c>
      <c r="F18" s="45">
        <v>44724</v>
      </c>
      <c r="G18" s="617" t="s">
        <v>580</v>
      </c>
      <c r="H18" s="260">
        <f>H14+7</f>
        <v>44729</v>
      </c>
      <c r="I18" s="260">
        <f>I14+7</f>
        <v>44736</v>
      </c>
      <c r="J18" s="260">
        <f>J14+7</f>
        <v>44736</v>
      </c>
      <c r="K18" s="260"/>
      <c r="L18" s="260"/>
      <c r="M18" s="119"/>
      <c r="N18" s="119"/>
      <c r="O18" s="119"/>
      <c r="P18" s="119"/>
    </row>
    <row r="19" spans="1:16" s="554" customFormat="1" ht="21.75" customHeight="1">
      <c r="A19" s="833" t="s">
        <v>299</v>
      </c>
      <c r="B19" s="49" t="s">
        <v>532</v>
      </c>
      <c r="C19" s="50" t="s">
        <v>334</v>
      </c>
      <c r="D19" s="51">
        <v>44724</v>
      </c>
      <c r="E19" s="52" t="s">
        <v>6</v>
      </c>
      <c r="F19" s="51">
        <v>44726</v>
      </c>
      <c r="G19" s="620" t="s">
        <v>587</v>
      </c>
      <c r="H19" s="261">
        <f t="shared" ref="H19" si="0">H15+7</f>
        <v>44731</v>
      </c>
      <c r="I19" s="261"/>
      <c r="J19" s="261"/>
      <c r="K19" s="261">
        <f t="shared" ref="K19:L19" si="1">K15+7</f>
        <v>44737</v>
      </c>
      <c r="L19" s="261">
        <f t="shared" si="1"/>
        <v>44739</v>
      </c>
      <c r="M19" s="119"/>
      <c r="N19" s="119"/>
      <c r="O19" s="119"/>
      <c r="P19" s="119"/>
    </row>
    <row r="20" spans="1:16" s="554" customFormat="1" ht="21.75" customHeight="1">
      <c r="A20" s="55" t="s">
        <v>335</v>
      </c>
      <c r="B20" s="56" t="s">
        <v>538</v>
      </c>
      <c r="C20" s="57" t="s">
        <v>334</v>
      </c>
      <c r="D20" s="58">
        <v>44725</v>
      </c>
      <c r="E20" s="59" t="s">
        <v>20</v>
      </c>
      <c r="F20" s="58">
        <v>44727</v>
      </c>
      <c r="G20" s="536"/>
      <c r="H20" s="261"/>
      <c r="I20" s="261"/>
      <c r="J20" s="261"/>
      <c r="K20" s="261"/>
      <c r="L20" s="261"/>
      <c r="M20" s="119"/>
      <c r="N20" s="119"/>
      <c r="O20" s="119"/>
      <c r="P20" s="119"/>
    </row>
    <row r="21" spans="1:16" s="554" customFormat="1" ht="21.75" customHeight="1">
      <c r="A21" s="60" t="s">
        <v>316</v>
      </c>
      <c r="B21" s="61" t="s">
        <v>536</v>
      </c>
      <c r="C21" s="62" t="s">
        <v>334</v>
      </c>
      <c r="D21" s="63">
        <v>44725</v>
      </c>
      <c r="E21" s="64" t="s">
        <v>20</v>
      </c>
      <c r="F21" s="63">
        <v>44727</v>
      </c>
      <c r="G21" s="256"/>
      <c r="H21" s="262"/>
      <c r="I21" s="262"/>
      <c r="J21" s="262"/>
      <c r="K21" s="262"/>
      <c r="L21" s="262"/>
      <c r="M21" s="119"/>
      <c r="N21" s="119"/>
      <c r="O21" s="119"/>
      <c r="P21" s="119"/>
    </row>
    <row r="22" spans="1:16" s="554" customFormat="1" ht="21.75" customHeight="1">
      <c r="A22" s="602" t="s">
        <v>187</v>
      </c>
      <c r="B22" s="43"/>
      <c r="C22" s="44" t="s">
        <v>333</v>
      </c>
      <c r="D22" s="45">
        <v>44729</v>
      </c>
      <c r="E22" s="46" t="s">
        <v>184</v>
      </c>
      <c r="F22" s="45">
        <v>44731</v>
      </c>
      <c r="G22" s="617" t="s">
        <v>582</v>
      </c>
      <c r="H22" s="260">
        <f t="shared" ref="H22:J23" si="2">H18+7</f>
        <v>44736</v>
      </c>
      <c r="I22" s="260">
        <f t="shared" si="2"/>
        <v>44743</v>
      </c>
      <c r="J22" s="260">
        <f t="shared" si="2"/>
        <v>44743</v>
      </c>
      <c r="K22" s="260"/>
      <c r="L22" s="260"/>
      <c r="M22" s="119"/>
      <c r="N22" s="119"/>
      <c r="O22" s="119"/>
      <c r="P22" s="119"/>
    </row>
    <row r="23" spans="1:16" s="554" customFormat="1" ht="21.75" customHeight="1">
      <c r="A23" s="833" t="s">
        <v>300</v>
      </c>
      <c r="B23" s="49" t="s">
        <v>534</v>
      </c>
      <c r="C23" s="50" t="s">
        <v>334</v>
      </c>
      <c r="D23" s="51">
        <v>44731</v>
      </c>
      <c r="E23" s="52" t="s">
        <v>6</v>
      </c>
      <c r="F23" s="51">
        <v>44733</v>
      </c>
      <c r="G23" s="620" t="s">
        <v>586</v>
      </c>
      <c r="H23" s="261">
        <f t="shared" si="2"/>
        <v>44738</v>
      </c>
      <c r="I23" s="261"/>
      <c r="J23" s="261"/>
      <c r="K23" s="261">
        <f t="shared" ref="K23:L23" si="3">K19+7</f>
        <v>44744</v>
      </c>
      <c r="L23" s="261">
        <f t="shared" si="3"/>
        <v>44746</v>
      </c>
      <c r="M23" s="119"/>
      <c r="N23" s="119"/>
      <c r="O23" s="119"/>
      <c r="P23" s="119"/>
    </row>
    <row r="24" spans="1:16" s="554" customFormat="1" ht="21.75" customHeight="1">
      <c r="A24" s="55" t="s">
        <v>335</v>
      </c>
      <c r="B24" s="56" t="s">
        <v>539</v>
      </c>
      <c r="C24" s="57" t="s">
        <v>334</v>
      </c>
      <c r="D24" s="58">
        <v>44732</v>
      </c>
      <c r="E24" s="59" t="s">
        <v>20</v>
      </c>
      <c r="F24" s="58">
        <v>44734</v>
      </c>
      <c r="G24" s="536"/>
      <c r="H24" s="261"/>
      <c r="I24" s="261"/>
      <c r="J24" s="261"/>
      <c r="K24" s="261"/>
      <c r="L24" s="261"/>
      <c r="M24" s="119"/>
      <c r="N24" s="119"/>
      <c r="O24" s="119"/>
      <c r="P24" s="119"/>
    </row>
    <row r="25" spans="1:16" s="554" customFormat="1" ht="21.75" customHeight="1">
      <c r="A25" s="60" t="s">
        <v>315</v>
      </c>
      <c r="B25" s="61" t="s">
        <v>538</v>
      </c>
      <c r="C25" s="62" t="s">
        <v>334</v>
      </c>
      <c r="D25" s="63">
        <v>44732</v>
      </c>
      <c r="E25" s="64" t="s">
        <v>20</v>
      </c>
      <c r="F25" s="63">
        <v>44734</v>
      </c>
      <c r="G25" s="256"/>
      <c r="H25" s="262"/>
      <c r="I25" s="262"/>
      <c r="J25" s="262"/>
      <c r="K25" s="262"/>
      <c r="L25" s="262"/>
      <c r="M25" s="119"/>
      <c r="N25" s="119"/>
      <c r="O25" s="119"/>
      <c r="P25" s="119"/>
    </row>
    <row r="26" spans="1:16" s="554" customFormat="1" ht="21.75" customHeight="1">
      <c r="A26" s="835" t="s">
        <v>187</v>
      </c>
      <c r="B26" s="43"/>
      <c r="C26" s="44" t="s">
        <v>333</v>
      </c>
      <c r="D26" s="45">
        <v>44736</v>
      </c>
      <c r="E26" s="46" t="s">
        <v>184</v>
      </c>
      <c r="F26" s="45">
        <v>44738</v>
      </c>
      <c r="G26" s="617" t="s">
        <v>581</v>
      </c>
      <c r="H26" s="260">
        <f t="shared" ref="H26:J27" si="4">H22+7</f>
        <v>44743</v>
      </c>
      <c r="I26" s="260">
        <f t="shared" si="4"/>
        <v>44750</v>
      </c>
      <c r="J26" s="260">
        <f t="shared" si="4"/>
        <v>44750</v>
      </c>
      <c r="K26" s="260"/>
      <c r="L26" s="260"/>
      <c r="M26" s="119"/>
      <c r="N26" s="119"/>
      <c r="O26" s="119"/>
      <c r="P26" s="119"/>
    </row>
    <row r="27" spans="1:16" s="554" customFormat="1" ht="21.75" customHeight="1">
      <c r="A27" s="833" t="s">
        <v>299</v>
      </c>
      <c r="B27" s="49" t="s">
        <v>533</v>
      </c>
      <c r="C27" s="50" t="s">
        <v>334</v>
      </c>
      <c r="D27" s="51">
        <v>44738</v>
      </c>
      <c r="E27" s="52" t="s">
        <v>6</v>
      </c>
      <c r="F27" s="51">
        <v>44740</v>
      </c>
      <c r="G27" s="620" t="s">
        <v>588</v>
      </c>
      <c r="H27" s="261">
        <f t="shared" si="4"/>
        <v>44745</v>
      </c>
      <c r="I27" s="261"/>
      <c r="J27" s="261"/>
      <c r="K27" s="261">
        <f t="shared" ref="K27:L27" si="5">K23+7</f>
        <v>44751</v>
      </c>
      <c r="L27" s="261">
        <f t="shared" si="5"/>
        <v>44753</v>
      </c>
      <c r="M27" s="119"/>
      <c r="N27" s="119"/>
      <c r="O27" s="119"/>
      <c r="P27" s="119"/>
    </row>
    <row r="28" spans="1:16" s="554" customFormat="1" ht="21.75" customHeight="1">
      <c r="A28" s="55" t="s">
        <v>335</v>
      </c>
      <c r="B28" s="56" t="s">
        <v>540</v>
      </c>
      <c r="C28" s="57" t="s">
        <v>334</v>
      </c>
      <c r="D28" s="58">
        <v>44739</v>
      </c>
      <c r="E28" s="59" t="s">
        <v>20</v>
      </c>
      <c r="F28" s="58">
        <v>44741</v>
      </c>
      <c r="G28" s="536"/>
      <c r="H28" s="261"/>
      <c r="I28" s="261"/>
      <c r="J28" s="261"/>
      <c r="K28" s="261"/>
      <c r="L28" s="261"/>
      <c r="M28" s="119"/>
      <c r="N28" s="119"/>
      <c r="O28" s="119"/>
      <c r="P28" s="119"/>
    </row>
    <row r="29" spans="1:16" s="554" customFormat="1" ht="21.75" customHeight="1">
      <c r="A29" s="60" t="s">
        <v>316</v>
      </c>
      <c r="B29" s="61" t="s">
        <v>537</v>
      </c>
      <c r="C29" s="62" t="s">
        <v>334</v>
      </c>
      <c r="D29" s="63">
        <v>44739</v>
      </c>
      <c r="E29" s="64" t="s">
        <v>20</v>
      </c>
      <c r="F29" s="63">
        <v>44741</v>
      </c>
      <c r="G29" s="256"/>
      <c r="H29" s="262"/>
      <c r="I29" s="262"/>
      <c r="J29" s="262"/>
      <c r="K29" s="262"/>
      <c r="L29" s="262"/>
      <c r="M29" s="119"/>
      <c r="N29" s="119"/>
      <c r="O29" s="119"/>
      <c r="P29" s="119"/>
    </row>
    <row r="30" spans="1:16" s="554" customFormat="1" ht="21.75" customHeight="1">
      <c r="A30" s="835" t="s">
        <v>187</v>
      </c>
      <c r="B30" s="43"/>
      <c r="C30" s="44" t="s">
        <v>333</v>
      </c>
      <c r="D30" s="45">
        <v>44743</v>
      </c>
      <c r="E30" s="46" t="s">
        <v>184</v>
      </c>
      <c r="F30" s="45">
        <v>44745</v>
      </c>
      <c r="G30" s="617" t="s">
        <v>583</v>
      </c>
      <c r="H30" s="260">
        <f t="shared" ref="H30:J30" si="6">H26+7</f>
        <v>44750</v>
      </c>
      <c r="I30" s="260">
        <f t="shared" si="6"/>
        <v>44757</v>
      </c>
      <c r="J30" s="260">
        <f t="shared" si="6"/>
        <v>44757</v>
      </c>
      <c r="K30" s="260"/>
      <c r="L30" s="260"/>
      <c r="M30" s="119"/>
      <c r="N30" s="119"/>
      <c r="O30" s="119"/>
      <c r="P30" s="119"/>
    </row>
    <row r="31" spans="1:16" s="554" customFormat="1" ht="21.75" customHeight="1">
      <c r="A31" s="833" t="s">
        <v>300</v>
      </c>
      <c r="B31" s="49" t="s">
        <v>535</v>
      </c>
      <c r="C31" s="50" t="s">
        <v>334</v>
      </c>
      <c r="D31" s="51">
        <v>44745</v>
      </c>
      <c r="E31" s="52" t="s">
        <v>6</v>
      </c>
      <c r="F31" s="51">
        <v>44747</v>
      </c>
      <c r="G31" s="620" t="s">
        <v>187</v>
      </c>
      <c r="H31" s="261">
        <f t="shared" ref="H31" si="7">H27+7</f>
        <v>44752</v>
      </c>
      <c r="I31" s="261"/>
      <c r="J31" s="261"/>
      <c r="K31" s="261">
        <f t="shared" ref="K31:L31" si="8">K27+7</f>
        <v>44758</v>
      </c>
      <c r="L31" s="261">
        <f t="shared" si="8"/>
        <v>44760</v>
      </c>
      <c r="M31" s="119"/>
      <c r="N31" s="119"/>
      <c r="O31" s="119"/>
      <c r="P31" s="119"/>
    </row>
    <row r="32" spans="1:16" s="554" customFormat="1" ht="15.75">
      <c r="A32" s="55" t="s">
        <v>335</v>
      </c>
      <c r="B32" s="56" t="s">
        <v>541</v>
      </c>
      <c r="C32" s="57" t="s">
        <v>334</v>
      </c>
      <c r="D32" s="58">
        <v>44746</v>
      </c>
      <c r="E32" s="59" t="s">
        <v>20</v>
      </c>
      <c r="F32" s="58">
        <v>44748</v>
      </c>
      <c r="G32" s="536"/>
      <c r="H32" s="261"/>
      <c r="I32" s="261"/>
      <c r="J32" s="261"/>
      <c r="K32" s="261"/>
      <c r="L32" s="261"/>
      <c r="M32" s="119"/>
      <c r="N32" s="119"/>
      <c r="O32" s="119"/>
      <c r="P32" s="119"/>
    </row>
    <row r="33" spans="1:16" s="554" customFormat="1" ht="15.75">
      <c r="A33" s="60" t="s">
        <v>315</v>
      </c>
      <c r="B33" s="61" t="s">
        <v>539</v>
      </c>
      <c r="C33" s="62" t="s">
        <v>334</v>
      </c>
      <c r="D33" s="63">
        <v>44746</v>
      </c>
      <c r="E33" s="64" t="s">
        <v>20</v>
      </c>
      <c r="F33" s="63">
        <v>44748</v>
      </c>
      <c r="G33" s="256"/>
      <c r="H33" s="262"/>
      <c r="I33" s="262"/>
      <c r="J33" s="262"/>
      <c r="K33" s="262"/>
      <c r="L33" s="262"/>
      <c r="M33" s="119"/>
      <c r="N33" s="119"/>
      <c r="O33" s="119"/>
      <c r="P33" s="119"/>
    </row>
    <row r="34" spans="1:16" s="554" customFormat="1" ht="15.75">
      <c r="A34" s="489"/>
      <c r="B34" s="490"/>
      <c r="C34" s="97"/>
      <c r="D34" s="97"/>
      <c r="E34" s="97"/>
      <c r="F34" s="97"/>
      <c r="G34" s="604"/>
      <c r="H34" s="579"/>
      <c r="I34" s="579"/>
      <c r="J34" s="579"/>
      <c r="K34" s="579"/>
      <c r="L34" s="579"/>
      <c r="M34" s="119"/>
      <c r="N34" s="119"/>
      <c r="O34" s="119"/>
      <c r="P34" s="119"/>
    </row>
    <row r="35" spans="1:16" s="554" customFormat="1" ht="15.75">
      <c r="A35" s="489"/>
      <c r="B35" s="490"/>
      <c r="C35" s="97"/>
      <c r="D35" s="97"/>
      <c r="E35" s="97"/>
      <c r="F35" s="97"/>
      <c r="G35" s="604"/>
      <c r="H35" s="579"/>
      <c r="I35" s="579"/>
      <c r="J35" s="579"/>
      <c r="K35" s="579"/>
      <c r="L35" s="579"/>
      <c r="M35" s="119"/>
      <c r="N35" s="119"/>
      <c r="O35" s="119"/>
      <c r="P35" s="119"/>
    </row>
    <row r="36" spans="1:16" s="554" customFormat="1">
      <c r="A36" s="5" t="s">
        <v>301</v>
      </c>
      <c r="B36" s="5"/>
      <c r="C36" s="249" t="s">
        <v>103</v>
      </c>
      <c r="D36" s="35"/>
      <c r="E36" s="5"/>
      <c r="F36" s="5"/>
      <c r="G36" s="5"/>
      <c r="H36" s="5"/>
      <c r="I36" s="5"/>
      <c r="J36" s="5"/>
      <c r="K36" s="71"/>
      <c r="L36" s="71"/>
      <c r="M36" s="119"/>
      <c r="N36" s="119"/>
      <c r="O36" s="119"/>
      <c r="P36" s="119"/>
    </row>
    <row r="37" spans="1:16" s="554" customFormat="1">
      <c r="A37" s="279" t="s">
        <v>317</v>
      </c>
      <c r="B37" s="282"/>
      <c r="C37" s="283"/>
      <c r="D37" s="284"/>
      <c r="E37" s="284"/>
      <c r="F37" s="281"/>
      <c r="G37" s="5"/>
      <c r="H37" s="5"/>
      <c r="I37" s="5"/>
      <c r="J37" s="5"/>
      <c r="K37" s="71"/>
      <c r="L37" s="71"/>
      <c r="M37" s="119"/>
      <c r="N37" s="119"/>
      <c r="O37" s="119"/>
      <c r="P37" s="119"/>
    </row>
    <row r="38" spans="1:16" s="554" customFormat="1">
      <c r="A38" s="72" t="str">
        <f>'YANGON (AWPT)'!A68</f>
        <v>15:00 PM FRI at TCHP //21:00 PM THU at CAT LAI // 22:00 PM THU in PHUC LONG, TRANSIMEX, TANAMEXCO (don’t accept ICD PHUOCLONG /BINHDUONG)</v>
      </c>
      <c r="B38" s="282"/>
      <c r="C38" s="283"/>
      <c r="D38" s="284"/>
      <c r="E38" s="284"/>
      <c r="F38" s="281"/>
      <c r="G38" s="5"/>
      <c r="H38" s="5"/>
      <c r="I38" s="5"/>
      <c r="J38" s="5"/>
      <c r="K38" s="71"/>
      <c r="L38" s="71"/>
      <c r="M38" s="119"/>
      <c r="N38" s="119"/>
      <c r="O38" s="119"/>
      <c r="P38" s="119"/>
    </row>
    <row r="39" spans="1:16" s="554" customFormat="1">
      <c r="A39" s="76" t="s">
        <v>302</v>
      </c>
      <c r="B39" s="282"/>
      <c r="C39" s="283"/>
      <c r="D39" s="284"/>
      <c r="E39" s="284"/>
      <c r="F39" s="281"/>
      <c r="G39" s="5"/>
      <c r="H39" s="5"/>
      <c r="I39" s="5"/>
      <c r="J39" s="5"/>
      <c r="K39" s="71"/>
      <c r="L39" s="71"/>
      <c r="M39" s="119"/>
      <c r="N39" s="119"/>
      <c r="O39" s="119"/>
      <c r="P39" s="119"/>
    </row>
    <row r="40" spans="1:16" s="165" customFormat="1" ht="14.25">
      <c r="A40" s="82" t="s">
        <v>337</v>
      </c>
      <c r="B40" s="282"/>
      <c r="C40" s="283"/>
      <c r="D40" s="284"/>
      <c r="E40" s="284"/>
      <c r="F40" s="281"/>
      <c r="G40" s="5"/>
      <c r="H40" s="5"/>
      <c r="I40" s="5"/>
      <c r="J40" s="5"/>
      <c r="K40" s="71"/>
      <c r="L40" s="71"/>
    </row>
    <row r="41" spans="1:16">
      <c r="A41" s="87" t="s">
        <v>338</v>
      </c>
      <c r="B41" s="282"/>
      <c r="C41" s="283"/>
      <c r="D41" s="284"/>
      <c r="E41" s="284"/>
      <c r="F41" s="281"/>
      <c r="K41" s="71"/>
      <c r="L41" s="71"/>
    </row>
    <row r="42" spans="1:16">
      <c r="A42" s="87"/>
      <c r="B42" s="282"/>
      <c r="C42" s="283"/>
      <c r="D42" s="284"/>
      <c r="E42" s="284"/>
      <c r="F42" s="281"/>
      <c r="K42" s="71"/>
      <c r="L42" s="71"/>
    </row>
    <row r="43" spans="1:16">
      <c r="A43" s="87"/>
      <c r="B43" s="282"/>
      <c r="C43" s="283"/>
      <c r="D43" s="284"/>
      <c r="E43" s="284"/>
      <c r="F43" s="281"/>
      <c r="K43" s="71"/>
      <c r="L43" s="71"/>
    </row>
    <row r="44" spans="1:16" ht="15">
      <c r="A44" s="560" t="s">
        <v>0</v>
      </c>
      <c r="B44" s="561"/>
      <c r="C44" s="562"/>
      <c r="D44" s="165"/>
      <c r="E44" s="165"/>
      <c r="F44" s="165"/>
      <c r="K44" s="165"/>
      <c r="L44" s="165"/>
    </row>
    <row r="45" spans="1:16" ht="15.75">
      <c r="A45" s="162" t="s">
        <v>104</v>
      </c>
      <c r="B45" s="563"/>
    </row>
    <row r="46" spans="1:16" ht="15.75">
      <c r="A46" s="162" t="s">
        <v>83</v>
      </c>
      <c r="B46" s="563"/>
    </row>
    <row r="47" spans="1:16" ht="15.75">
      <c r="A47" s="162" t="s">
        <v>84</v>
      </c>
    </row>
    <row r="48" spans="1:16" ht="15.75">
      <c r="A48" s="162" t="s">
        <v>105</v>
      </c>
    </row>
  </sheetData>
  <customSheetViews>
    <customSheetView guid="{035FD7B7-E407-47C6-82D2-F16A7036DEE3}" scale="85" showGridLines="0" topLeftCell="A10">
      <selection activeCell="A10" sqref="A10:F33"/>
      <pageMargins left="0" right="0" top="0" bottom="0" header="0" footer="0"/>
    </customSheetView>
    <customSheetView guid="{D73C7D54-4891-4237-9750-225D2462AB34}" scale="85" showGridLines="0" topLeftCell="A10">
      <selection activeCell="A10" sqref="A10:F33"/>
      <pageMargins left="0" right="0" top="0" bottom="0" header="0" footer="0"/>
    </customSheetView>
    <customSheetView guid="{77C6715E-78A8-45AF-BBE5-55C648F3FD39}" scale="85" showGridLines="0" topLeftCell="A4">
      <selection activeCell="D36" sqref="D36"/>
      <pageMargins left="0" right="0" top="0" bottom="0" header="0" footer="0"/>
    </customSheetView>
    <customSheetView guid="{C6EA2456-9077-41F6-8AD1-2B98609E6968}" scale="85" showGridLines="0" topLeftCell="A10">
      <selection activeCell="A10" sqref="A10:E33"/>
      <pageMargins left="0" right="0" top="0" bottom="0" header="0" footer="0"/>
    </customSheetView>
    <customSheetView guid="{36EED012-CDEF-4DC1-8A77-CC61E5DDA9AF}" scale="85" showGridLines="0" topLeftCell="A7">
      <selection activeCell="I28" sqref="I28"/>
      <pageMargins left="0" right="0" top="0" bottom="0" header="0" footer="0"/>
    </customSheetView>
    <customSheetView guid="{6D779134-8889-443F-9ACA-8D735092180D}" scale="85" showGridLines="0">
      <selection activeCell="A10" sqref="A10:F33"/>
      <pageMargins left="0" right="0" top="0" bottom="0" header="0" footer="0"/>
    </customSheetView>
    <customSheetView guid="{3E9A2BAE-164D-47A0-8104-C7D4E0A4EAEF}" scale="85" showGridLines="0">
      <selection activeCell="F21" sqref="F21"/>
      <pageMargins left="0" right="0" top="0" bottom="0" header="0" footer="0"/>
    </customSheetView>
    <customSheetView guid="{3DA74F3E-F145-470D-BDA0-4288A858AFDF}" scale="85" showGridLines="0">
      <selection activeCell="A10" sqref="A10:F33"/>
      <pageMargins left="0" right="0" top="0" bottom="0" header="0" footer="0"/>
    </customSheetView>
    <customSheetView guid="{8E2DF192-20FD-40DB-8385-493ED9B1C2BF}" scale="85" showGridLines="0" topLeftCell="A4">
      <selection activeCell="A10" sqref="A10:F33"/>
      <pageMargins left="0" right="0" top="0" bottom="0" header="0" footer="0"/>
    </customSheetView>
  </customSheetViews>
  <mergeCells count="2">
    <mergeCell ref="A1:I2"/>
    <mergeCell ref="C9:E9"/>
  </mergeCells>
  <hyperlinks>
    <hyperlink ref="A5" location="MENU!A1" display="BACK TO MENU" xr:uid="{00000000-0004-0000-1300-000000000000}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78"/>
  <sheetViews>
    <sheetView showGridLines="0" topLeftCell="A26" zoomScale="85" zoomScaleNormal="85" workbookViewId="0">
      <selection activeCell="G49" sqref="G49"/>
    </sheetView>
  </sheetViews>
  <sheetFormatPr defaultColWidth="8.875" defaultRowHeight="12.75"/>
  <cols>
    <col min="1" max="1" width="28" style="776" customWidth="1"/>
    <col min="2" max="2" width="10.5" style="776" customWidth="1"/>
    <col min="3" max="3" width="18.375" style="776" customWidth="1"/>
    <col min="4" max="4" width="15.5" style="777" customWidth="1"/>
    <col min="5" max="5" width="20" style="778" customWidth="1"/>
    <col min="6" max="6" width="38.625" style="778" customWidth="1"/>
    <col min="7" max="7" width="35.875" style="695" customWidth="1"/>
    <col min="8" max="8" width="14.25" style="695" customWidth="1"/>
    <col min="9" max="9" width="12.375" style="695" customWidth="1"/>
    <col min="10" max="10" width="11.875" style="695" customWidth="1"/>
    <col min="11" max="11" width="15.75" style="695" customWidth="1"/>
    <col min="12" max="12" width="18.25" style="695" customWidth="1"/>
    <col min="13" max="16384" width="8.875" style="695"/>
  </cols>
  <sheetData>
    <row r="1" spans="1:19" ht="24.95" customHeight="1">
      <c r="A1" s="1135" t="s">
        <v>371</v>
      </c>
      <c r="B1" s="1135"/>
      <c r="C1" s="1135"/>
      <c r="D1" s="1135"/>
      <c r="E1" s="1135"/>
      <c r="F1" s="1135"/>
      <c r="G1" s="1135"/>
      <c r="H1" s="1135"/>
      <c r="I1" s="1135"/>
    </row>
    <row r="2" spans="1:19" s="696" customFormat="1" ht="24.95" customHeight="1">
      <c r="A2" s="1135"/>
      <c r="B2" s="1135"/>
      <c r="C2" s="1135"/>
      <c r="D2" s="1135"/>
      <c r="E2" s="1135"/>
      <c r="F2" s="1135"/>
      <c r="G2" s="1135"/>
      <c r="H2" s="1135"/>
      <c r="I2" s="1135"/>
    </row>
    <row r="3" spans="1:19" s="696" customFormat="1" ht="9.75" customHeight="1">
      <c r="A3" s="697"/>
      <c r="B3" s="697"/>
      <c r="C3" s="697"/>
      <c r="D3" s="697"/>
      <c r="E3" s="697"/>
      <c r="F3" s="697"/>
      <c r="G3" s="697"/>
      <c r="H3" s="697"/>
      <c r="I3" s="697"/>
    </row>
    <row r="4" spans="1:19" ht="27.75">
      <c r="A4" s="1136" t="s">
        <v>372</v>
      </c>
      <c r="B4" s="1136"/>
      <c r="C4" s="1136"/>
      <c r="D4" s="1136"/>
      <c r="E4" s="1136"/>
      <c r="F4" s="1136"/>
      <c r="G4" s="1136"/>
      <c r="H4" s="1136"/>
      <c r="I4" s="1136"/>
    </row>
    <row r="5" spans="1:19" ht="27.75">
      <c r="A5" s="698"/>
      <c r="B5" s="699"/>
      <c r="C5" s="700"/>
      <c r="D5" s="701"/>
      <c r="E5" s="702"/>
      <c r="F5" s="703"/>
      <c r="G5" s="704"/>
      <c r="H5" s="705"/>
      <c r="I5" s="705"/>
    </row>
    <row r="6" spans="1:19" ht="15">
      <c r="A6" s="706" t="s">
        <v>86</v>
      </c>
      <c r="B6" s="707"/>
      <c r="C6" s="699"/>
      <c r="D6" s="708"/>
      <c r="E6" s="709"/>
      <c r="F6" s="709"/>
      <c r="G6" s="710" t="s">
        <v>108</v>
      </c>
      <c r="H6" s="711">
        <f>'CV2'!F5</f>
        <v>44105</v>
      </c>
      <c r="I6" s="712"/>
    </row>
    <row r="7" spans="1:19" ht="18" hidden="1">
      <c r="A7" s="713"/>
      <c r="B7" s="707"/>
      <c r="C7" s="699"/>
      <c r="D7" s="708"/>
      <c r="E7" s="709"/>
      <c r="F7" s="709"/>
      <c r="G7" s="710"/>
      <c r="H7" s="711"/>
      <c r="I7" s="712"/>
    </row>
    <row r="8" spans="1:19" s="714" customFormat="1" ht="50.1" hidden="1" customHeight="1">
      <c r="A8" s="1137" t="s">
        <v>91</v>
      </c>
      <c r="B8" s="1139" t="s">
        <v>321</v>
      </c>
      <c r="C8" s="1140"/>
      <c r="D8" s="782" t="s">
        <v>229</v>
      </c>
      <c r="E8" s="783" t="s">
        <v>90</v>
      </c>
      <c r="F8" s="1143" t="s">
        <v>322</v>
      </c>
      <c r="G8" s="790" t="s">
        <v>90</v>
      </c>
      <c r="H8" s="791" t="s">
        <v>90</v>
      </c>
    </row>
    <row r="9" spans="1:19" s="714" customFormat="1" ht="24.95" hidden="1" customHeight="1">
      <c r="A9" s="1138"/>
      <c r="B9" s="1141"/>
      <c r="C9" s="1142"/>
      <c r="D9" s="781" t="s">
        <v>6</v>
      </c>
      <c r="E9" s="784" t="s">
        <v>60</v>
      </c>
      <c r="F9" s="1144"/>
      <c r="G9" s="788" t="s">
        <v>60</v>
      </c>
      <c r="H9" s="789" t="s">
        <v>373</v>
      </c>
    </row>
    <row r="10" spans="1:19" s="714" customFormat="1" ht="24.95" hidden="1" customHeight="1">
      <c r="A10" s="1126" t="str">
        <f>'Port Klang West'!A10</f>
        <v>CAPE FAWLEY</v>
      </c>
      <c r="B10" s="1122">
        <f>'Port Klang West'!B10</f>
        <v>74</v>
      </c>
      <c r="C10" s="1123"/>
      <c r="D10" s="1128">
        <f>'Port Klang West'!C10</f>
        <v>44710</v>
      </c>
      <c r="E10" s="1128">
        <f>D10+4</f>
        <v>44714</v>
      </c>
      <c r="F10" s="715" t="s">
        <v>374</v>
      </c>
      <c r="G10" s="780">
        <v>44509</v>
      </c>
      <c r="H10" s="787">
        <f t="shared" ref="H10" si="0">G10+2</f>
        <v>44511</v>
      </c>
      <c r="I10" s="717" t="s">
        <v>375</v>
      </c>
      <c r="N10" s="718"/>
      <c r="O10" s="718"/>
      <c r="P10" s="718"/>
      <c r="Q10" s="718"/>
      <c r="R10" s="718"/>
      <c r="S10" s="718"/>
    </row>
    <row r="11" spans="1:19" s="714" customFormat="1" ht="24.95" hidden="1" customHeight="1">
      <c r="A11" s="1127"/>
      <c r="B11" s="1124"/>
      <c r="C11" s="1125"/>
      <c r="D11" s="1129"/>
      <c r="E11" s="1129"/>
      <c r="F11" s="798" t="s">
        <v>376</v>
      </c>
      <c r="G11" s="796">
        <v>44504</v>
      </c>
      <c r="H11" s="800">
        <f>G11+2</f>
        <v>44506</v>
      </c>
      <c r="I11" s="794" t="s">
        <v>377</v>
      </c>
      <c r="N11" s="718"/>
      <c r="O11" s="718"/>
      <c r="P11" s="718"/>
      <c r="Q11" s="718"/>
      <c r="R11" s="718"/>
      <c r="S11" s="718"/>
    </row>
    <row r="12" spans="1:19" s="714" customFormat="1" ht="24.95" hidden="1" customHeight="1">
      <c r="A12" s="1126" t="str">
        <f>'Port Klang West'!A11</f>
        <v>SANTA LOUKIA</v>
      </c>
      <c r="B12" s="1122" t="str">
        <f>'Port Klang West'!B11</f>
        <v>194S</v>
      </c>
      <c r="C12" s="1123"/>
      <c r="D12" s="1120">
        <f>D10+7</f>
        <v>44717</v>
      </c>
      <c r="E12" s="1128">
        <f t="shared" ref="E12" si="1">D12+4</f>
        <v>44721</v>
      </c>
      <c r="F12" s="715" t="s">
        <v>378</v>
      </c>
      <c r="G12" s="716">
        <f t="shared" ref="G12:G21" si="2">G10+7</f>
        <v>44516</v>
      </c>
      <c r="H12" s="787">
        <f t="shared" ref="H12:H20" si="3">G12+2</f>
        <v>44518</v>
      </c>
      <c r="N12" s="719"/>
      <c r="O12" s="719"/>
      <c r="P12" s="719"/>
      <c r="Q12" s="719"/>
      <c r="R12" s="719"/>
      <c r="S12" s="719"/>
    </row>
    <row r="13" spans="1:19" s="714" customFormat="1" ht="24.95" hidden="1" customHeight="1">
      <c r="A13" s="1127"/>
      <c r="B13" s="1124"/>
      <c r="C13" s="1125"/>
      <c r="D13" s="1133"/>
      <c r="E13" s="1129"/>
      <c r="F13" s="798" t="s">
        <v>379</v>
      </c>
      <c r="G13" s="796">
        <f t="shared" si="2"/>
        <v>44511</v>
      </c>
      <c r="H13" s="803">
        <f>G13+2</f>
        <v>44513</v>
      </c>
      <c r="N13" s="719"/>
      <c r="O13" s="719"/>
      <c r="P13" s="719"/>
      <c r="Q13" s="719"/>
      <c r="R13" s="719"/>
      <c r="S13" s="719"/>
    </row>
    <row r="14" spans="1:19" s="714" customFormat="1" ht="24.95" hidden="1" customHeight="1">
      <c r="A14" s="1126" t="str">
        <f>'Port Klang West'!A12</f>
        <v>CAPE FAWLEY</v>
      </c>
      <c r="B14" s="1122" t="str">
        <f>'Port Klang West'!B12</f>
        <v>075S</v>
      </c>
      <c r="C14" s="1123"/>
      <c r="D14" s="1120">
        <f>D12+7</f>
        <v>44724</v>
      </c>
      <c r="E14" s="1128">
        <f t="shared" ref="E14" si="4">D14+4</f>
        <v>44728</v>
      </c>
      <c r="F14" s="715" t="s">
        <v>380</v>
      </c>
      <c r="G14" s="792">
        <f t="shared" si="2"/>
        <v>44523</v>
      </c>
      <c r="H14" s="793">
        <f t="shared" si="3"/>
        <v>44525</v>
      </c>
      <c r="N14" s="719"/>
      <c r="O14" s="719"/>
      <c r="P14" s="719"/>
      <c r="Q14" s="719"/>
      <c r="R14" s="719"/>
      <c r="S14" s="719"/>
    </row>
    <row r="15" spans="1:19" s="714" customFormat="1" ht="24.95" hidden="1" customHeight="1">
      <c r="A15" s="1127"/>
      <c r="B15" s="1124"/>
      <c r="C15" s="1125"/>
      <c r="D15" s="1121"/>
      <c r="E15" s="1129"/>
      <c r="F15" s="798" t="s">
        <v>187</v>
      </c>
      <c r="G15" s="797">
        <f t="shared" si="2"/>
        <v>44518</v>
      </c>
      <c r="H15" s="802">
        <f>G15+2</f>
        <v>44520</v>
      </c>
      <c r="N15" s="719"/>
      <c r="O15" s="719"/>
      <c r="P15" s="719"/>
      <c r="Q15" s="719"/>
      <c r="R15" s="719"/>
      <c r="S15" s="719"/>
    </row>
    <row r="16" spans="1:19" s="714" customFormat="1" ht="24.95" hidden="1" customHeight="1">
      <c r="A16" s="1126" t="str">
        <f>'Port Klang West'!A13</f>
        <v>SANTA LOUKIA</v>
      </c>
      <c r="B16" s="1122" t="str">
        <f>'Port Klang West'!B13</f>
        <v>195S</v>
      </c>
      <c r="C16" s="1123"/>
      <c r="D16" s="1120">
        <f>D14+7</f>
        <v>44731</v>
      </c>
      <c r="E16" s="1128">
        <f t="shared" ref="E16" si="5">D16+4</f>
        <v>44735</v>
      </c>
      <c r="F16" s="715" t="s">
        <v>381</v>
      </c>
      <c r="G16" s="716">
        <f t="shared" si="2"/>
        <v>44530</v>
      </c>
      <c r="H16" s="787">
        <f t="shared" si="3"/>
        <v>44532</v>
      </c>
      <c r="N16" s="695"/>
      <c r="O16" s="695"/>
      <c r="P16" s="695"/>
      <c r="Q16" s="695"/>
      <c r="R16" s="695"/>
      <c r="S16" s="695"/>
    </row>
    <row r="17" spans="1:19" s="714" customFormat="1" ht="24.95" hidden="1" customHeight="1">
      <c r="A17" s="1127"/>
      <c r="B17" s="1124"/>
      <c r="C17" s="1125"/>
      <c r="D17" s="1121"/>
      <c r="E17" s="1129"/>
      <c r="F17" s="798" t="s">
        <v>382</v>
      </c>
      <c r="G17" s="795">
        <f t="shared" si="2"/>
        <v>44525</v>
      </c>
      <c r="H17" s="800">
        <f>G17+2</f>
        <v>44527</v>
      </c>
      <c r="N17" s="695"/>
      <c r="O17" s="695"/>
      <c r="P17" s="695"/>
      <c r="Q17" s="695"/>
      <c r="R17" s="695"/>
      <c r="S17" s="695"/>
    </row>
    <row r="18" spans="1:19" s="714" customFormat="1" ht="24.95" hidden="1" customHeight="1">
      <c r="A18" s="1126" t="str">
        <f>'Port Klang West'!A14</f>
        <v>CAPE FAWLEY</v>
      </c>
      <c r="B18" s="1122" t="str">
        <f>'Port Klang West'!B14</f>
        <v>076S</v>
      </c>
      <c r="C18" s="1123"/>
      <c r="D18" s="1120">
        <f>D16+7</f>
        <v>44738</v>
      </c>
      <c r="E18" s="1128">
        <f t="shared" ref="E18" si="6">D18+4</f>
        <v>44742</v>
      </c>
      <c r="F18" s="715" t="s">
        <v>383</v>
      </c>
      <c r="G18" s="785">
        <f t="shared" si="2"/>
        <v>44537</v>
      </c>
      <c r="H18" s="786">
        <f t="shared" si="3"/>
        <v>44539</v>
      </c>
      <c r="N18" s="720"/>
      <c r="O18" s="720"/>
      <c r="P18" s="720"/>
      <c r="Q18" s="720"/>
      <c r="R18" s="720"/>
      <c r="S18" s="720"/>
    </row>
    <row r="19" spans="1:19" s="714" customFormat="1" ht="24.95" hidden="1" customHeight="1">
      <c r="A19" s="1127"/>
      <c r="B19" s="1124"/>
      <c r="C19" s="1125"/>
      <c r="D19" s="1121"/>
      <c r="E19" s="1129"/>
      <c r="F19" s="798" t="s">
        <v>187</v>
      </c>
      <c r="G19" s="799">
        <f t="shared" si="2"/>
        <v>44532</v>
      </c>
      <c r="H19" s="801">
        <f>G19+2</f>
        <v>44534</v>
      </c>
      <c r="N19" s="720"/>
      <c r="O19" s="720"/>
      <c r="P19" s="720"/>
      <c r="Q19" s="720"/>
      <c r="R19" s="720"/>
      <c r="S19" s="720"/>
    </row>
    <row r="20" spans="1:19" s="714" customFormat="1" ht="24.95" hidden="1" customHeight="1">
      <c r="A20" s="1126" t="str">
        <f>'Port Klang West'!A15</f>
        <v>SANTA LOUKIA</v>
      </c>
      <c r="B20" s="1122" t="str">
        <f>'Port Klang West'!B15</f>
        <v>196S</v>
      </c>
      <c r="C20" s="1123"/>
      <c r="D20" s="1134">
        <f>D18+7</f>
        <v>44745</v>
      </c>
      <c r="E20" s="1128">
        <f t="shared" ref="E20" si="7">D20+4</f>
        <v>44749</v>
      </c>
      <c r="F20" s="715" t="s">
        <v>384</v>
      </c>
      <c r="G20" s="780">
        <f t="shared" si="2"/>
        <v>44544</v>
      </c>
      <c r="H20" s="779">
        <f t="shared" si="3"/>
        <v>44546</v>
      </c>
      <c r="N20" s="720"/>
      <c r="O20" s="720"/>
      <c r="P20" s="720"/>
      <c r="Q20" s="720"/>
      <c r="R20" s="720"/>
      <c r="S20" s="720"/>
    </row>
    <row r="21" spans="1:19" s="714" customFormat="1" ht="24.95" hidden="1" customHeight="1">
      <c r="A21" s="1127"/>
      <c r="B21" s="1124"/>
      <c r="C21" s="1125"/>
      <c r="D21" s="1121"/>
      <c r="E21" s="1129"/>
      <c r="F21" s="798" t="s">
        <v>187</v>
      </c>
      <c r="G21" s="795">
        <f t="shared" si="2"/>
        <v>44539</v>
      </c>
      <c r="H21" s="800">
        <f>G21+2</f>
        <v>44541</v>
      </c>
      <c r="N21" s="720"/>
      <c r="O21" s="720"/>
      <c r="P21" s="720"/>
      <c r="Q21" s="720"/>
      <c r="R21" s="720"/>
      <c r="S21" s="720"/>
    </row>
    <row r="22" spans="1:19" s="714" customFormat="1" ht="24.95" hidden="1" customHeight="1">
      <c r="N22" s="720"/>
      <c r="O22" s="720"/>
      <c r="P22" s="720"/>
      <c r="Q22" s="720"/>
      <c r="R22" s="720"/>
      <c r="S22" s="720"/>
    </row>
    <row r="23" spans="1:19" s="718" customFormat="1" ht="19.5" hidden="1" customHeight="1">
      <c r="A23" s="721"/>
      <c r="B23" s="722"/>
      <c r="C23" s="723"/>
      <c r="D23" s="724"/>
      <c r="E23" s="725" t="s">
        <v>103</v>
      </c>
      <c r="F23" s="724"/>
      <c r="G23" s="724"/>
      <c r="H23" s="724"/>
      <c r="N23" s="720"/>
      <c r="O23" s="720"/>
      <c r="P23" s="720"/>
      <c r="Q23" s="720"/>
      <c r="R23" s="720"/>
      <c r="S23" s="720"/>
    </row>
    <row r="24" spans="1:19" s="719" customFormat="1" ht="15" hidden="1" customHeight="1">
      <c r="A24" s="726" t="s">
        <v>100</v>
      </c>
      <c r="C24" s="727"/>
      <c r="D24" s="727"/>
      <c r="E24" s="728"/>
      <c r="N24" s="720"/>
      <c r="O24" s="720"/>
      <c r="P24" s="720"/>
      <c r="Q24" s="720"/>
      <c r="R24" s="720"/>
      <c r="S24" s="720"/>
    </row>
    <row r="25" spans="1:19" s="719" customFormat="1" ht="15" hidden="1" customHeight="1">
      <c r="A25" s="729" t="s">
        <v>199</v>
      </c>
      <c r="B25" s="729" t="s">
        <v>327</v>
      </c>
      <c r="C25" s="726"/>
      <c r="E25" s="730"/>
      <c r="N25" s="720"/>
      <c r="O25" s="720"/>
      <c r="P25" s="720"/>
      <c r="Q25" s="720"/>
      <c r="R25" s="720"/>
      <c r="S25" s="720"/>
    </row>
    <row r="26" spans="1:19" ht="18">
      <c r="A26" s="731"/>
      <c r="B26" s="699"/>
      <c r="C26" s="699"/>
      <c r="D26" s="708"/>
      <c r="E26" s="709"/>
      <c r="F26" s="709"/>
      <c r="G26" s="732"/>
      <c r="H26" s="732"/>
      <c r="I26" s="712"/>
      <c r="N26" s="720"/>
      <c r="O26" s="720"/>
      <c r="P26" s="720"/>
      <c r="Q26" s="720"/>
      <c r="R26" s="720"/>
      <c r="S26" s="720"/>
    </row>
    <row r="27" spans="1:19" s="720" customFormat="1" ht="27.75" customHeight="1">
      <c r="A27" s="1131" t="s">
        <v>351</v>
      </c>
      <c r="B27" s="1131"/>
      <c r="C27" s="1132" t="s">
        <v>2</v>
      </c>
      <c r="D27" s="1132"/>
      <c r="E27" s="1132"/>
      <c r="F27" s="867" t="s">
        <v>90</v>
      </c>
      <c r="G27" s="857" t="s">
        <v>356</v>
      </c>
      <c r="H27" s="1119" t="s">
        <v>90</v>
      </c>
      <c r="I27" s="1119"/>
      <c r="J27" s="1119"/>
      <c r="K27" s="1119"/>
      <c r="L27" s="1119"/>
    </row>
    <row r="28" spans="1:19" s="720" customFormat="1" ht="24.95" customHeight="1">
      <c r="A28" s="1131"/>
      <c r="B28" s="1131"/>
      <c r="C28" s="1130" t="s">
        <v>110</v>
      </c>
      <c r="D28" s="1130"/>
      <c r="E28" s="1130"/>
      <c r="F28" s="858" t="s">
        <v>56</v>
      </c>
      <c r="G28" s="857" t="s">
        <v>357</v>
      </c>
      <c r="H28" s="858" t="s">
        <v>56</v>
      </c>
      <c r="I28" s="858" t="s">
        <v>373</v>
      </c>
      <c r="J28" s="858" t="s">
        <v>385</v>
      </c>
      <c r="K28" s="858" t="s">
        <v>386</v>
      </c>
      <c r="L28" s="858" t="s">
        <v>387</v>
      </c>
    </row>
    <row r="29" spans="1:19" s="720" customFormat="1" ht="20.100000000000001" customHeight="1">
      <c r="A29" s="875" t="str">
        <f>'YANGON (AWPT)'!A38</f>
        <v>TBA</v>
      </c>
      <c r="B29" s="876">
        <f>'YANGON (AWPT)'!B38</f>
        <v>0</v>
      </c>
      <c r="C29" s="878" t="s">
        <v>333</v>
      </c>
      <c r="D29" s="882">
        <f>'YANGON (AWPT)'!D38</f>
        <v>44708</v>
      </c>
      <c r="E29" s="882" t="s">
        <v>184</v>
      </c>
      <c r="F29" s="882">
        <f>D29+2</f>
        <v>44710</v>
      </c>
      <c r="G29" s="859" t="s">
        <v>460</v>
      </c>
      <c r="H29" s="860">
        <v>44717</v>
      </c>
      <c r="I29" s="860">
        <f>H29+4</f>
        <v>44721</v>
      </c>
      <c r="J29" s="861"/>
      <c r="K29" s="898"/>
      <c r="L29" s="865"/>
      <c r="M29" s="733" t="s">
        <v>375</v>
      </c>
    </row>
    <row r="30" spans="1:19" s="720" customFormat="1" ht="20.100000000000001" customHeight="1">
      <c r="A30" s="874" t="str">
        <f>'YANGON (AWPT)'!A39</f>
        <v>CAPE FAWLEY</v>
      </c>
      <c r="B30" s="877">
        <f>'YANGON (AWPT)'!B39</f>
        <v>74</v>
      </c>
      <c r="C30" s="879" t="s">
        <v>334</v>
      </c>
      <c r="D30" s="879">
        <f>'YANGON (AWPT)'!D39</f>
        <v>44710</v>
      </c>
      <c r="E30" s="879" t="s">
        <v>6</v>
      </c>
      <c r="F30" s="879">
        <f>D30+2</f>
        <v>44712</v>
      </c>
      <c r="G30" s="863" t="s">
        <v>615</v>
      </c>
      <c r="H30" s="863">
        <v>44715</v>
      </c>
      <c r="I30" s="862"/>
      <c r="J30" s="863">
        <f>H30+3</f>
        <v>44718</v>
      </c>
      <c r="K30" s="899"/>
      <c r="L30" s="913"/>
      <c r="M30" s="856" t="s">
        <v>388</v>
      </c>
    </row>
    <row r="31" spans="1:19" s="720" customFormat="1" ht="20.100000000000001" customHeight="1">
      <c r="A31" s="870" t="str">
        <f>'YANGON (AWPT)'!A40</f>
        <v>HANSA OSTERBURG</v>
      </c>
      <c r="B31" s="873" t="str">
        <f>'YANGON (AWPT)'!B40</f>
        <v>014S</v>
      </c>
      <c r="C31" s="881" t="str">
        <f>'YANGON (AWPT)'!C40</f>
        <v>CAT LAI</v>
      </c>
      <c r="D31" s="881">
        <f>'YANGON (AWPT)'!D40</f>
        <v>44711</v>
      </c>
      <c r="E31" s="881" t="str">
        <f>'YANGON (AWPT)'!E40</f>
        <v>MON</v>
      </c>
      <c r="F31" s="881">
        <f>D31+2</f>
        <v>44713</v>
      </c>
      <c r="G31" s="907" t="s">
        <v>393</v>
      </c>
      <c r="H31" s="907">
        <v>44714</v>
      </c>
      <c r="I31" s="862"/>
      <c r="J31" s="863"/>
      <c r="K31" s="907">
        <f>H31+1</f>
        <v>44715</v>
      </c>
      <c r="L31" s="913"/>
      <c r="M31" s="904" t="s">
        <v>389</v>
      </c>
    </row>
    <row r="32" spans="1:19" s="720" customFormat="1" ht="20.100000000000001" customHeight="1">
      <c r="A32" s="870"/>
      <c r="B32" s="873"/>
      <c r="C32" s="881"/>
      <c r="D32" s="881"/>
      <c r="E32" s="881"/>
      <c r="F32" s="881"/>
      <c r="G32" s="909" t="s">
        <v>463</v>
      </c>
      <c r="H32" s="908">
        <v>44719</v>
      </c>
      <c r="I32" s="862"/>
      <c r="J32" s="863"/>
      <c r="K32" s="908">
        <f>H32+2</f>
        <v>44721</v>
      </c>
      <c r="L32" s="913"/>
      <c r="M32" s="905" t="s">
        <v>390</v>
      </c>
    </row>
    <row r="33" spans="1:19" s="720" customFormat="1" ht="20.100000000000001" customHeight="1">
      <c r="A33" s="870"/>
      <c r="B33" s="873"/>
      <c r="C33" s="881"/>
      <c r="D33" s="881"/>
      <c r="E33" s="881"/>
      <c r="F33" s="881"/>
      <c r="G33" s="925" t="s">
        <v>464</v>
      </c>
      <c r="H33" s="910">
        <v>44715</v>
      </c>
      <c r="I33" s="862"/>
      <c r="J33" s="863"/>
      <c r="K33" s="910">
        <f>H33+2</f>
        <v>44717</v>
      </c>
      <c r="L33" s="913"/>
      <c r="M33" s="906" t="s">
        <v>391</v>
      </c>
    </row>
    <row r="34" spans="1:19" s="720" customFormat="1" ht="20.100000000000001" customHeight="1">
      <c r="A34" s="871" t="str">
        <f>'YANGON (AWPT)'!A41</f>
        <v>CSCL LIMA</v>
      </c>
      <c r="B34" s="872" t="str">
        <f>'YANGON (AWPT)'!B41</f>
        <v>132S</v>
      </c>
      <c r="C34" s="880" t="s">
        <v>334</v>
      </c>
      <c r="D34" s="880">
        <f>'YANGON (AWPT)'!D41</f>
        <v>44711</v>
      </c>
      <c r="E34" s="880" t="s">
        <v>20</v>
      </c>
      <c r="F34" s="880">
        <f>D34+2</f>
        <v>44713</v>
      </c>
      <c r="G34" s="921" t="s">
        <v>465</v>
      </c>
      <c r="H34" s="912">
        <v>44687</v>
      </c>
      <c r="I34" s="864"/>
      <c r="J34" s="865"/>
      <c r="K34" s="865"/>
      <c r="L34" s="914">
        <f>H34+2</f>
        <v>44689</v>
      </c>
      <c r="M34" s="720" t="s">
        <v>392</v>
      </c>
    </row>
    <row r="35" spans="1:19" s="720" customFormat="1" ht="20.100000000000001" customHeight="1">
      <c r="A35" s="875" t="str">
        <f>'YANGON (AWPT)'!A42</f>
        <v>TBA</v>
      </c>
      <c r="B35" s="876">
        <f>'YANGON (AWPT)'!B42</f>
        <v>0</v>
      </c>
      <c r="C35" s="878" t="s">
        <v>333</v>
      </c>
      <c r="D35" s="882">
        <f>D29+7</f>
        <v>44715</v>
      </c>
      <c r="E35" s="882" t="s">
        <v>184</v>
      </c>
      <c r="F35" s="882">
        <f>D35+2</f>
        <v>44717</v>
      </c>
      <c r="G35" s="859" t="s">
        <v>461</v>
      </c>
      <c r="H35" s="860">
        <f>H29+7</f>
        <v>44724</v>
      </c>
      <c r="I35" s="860">
        <f>I29+7</f>
        <v>44728</v>
      </c>
      <c r="J35" s="865"/>
      <c r="K35" s="865"/>
      <c r="L35" s="913"/>
    </row>
    <row r="36" spans="1:19" s="720" customFormat="1" ht="20.100000000000001" customHeight="1">
      <c r="A36" s="874" t="str">
        <f>'YANGON (AWPT)'!A43</f>
        <v>SANTA LOUKIA</v>
      </c>
      <c r="B36" s="877" t="str">
        <f>'YANGON (AWPT)'!B43</f>
        <v>194S</v>
      </c>
      <c r="C36" s="879" t="s">
        <v>334</v>
      </c>
      <c r="D36" s="879">
        <f>D30+7</f>
        <v>44717</v>
      </c>
      <c r="E36" s="879" t="s">
        <v>6</v>
      </c>
      <c r="F36" s="879">
        <f>D36+2</f>
        <v>44719</v>
      </c>
      <c r="G36" s="863" t="s">
        <v>187</v>
      </c>
      <c r="H36" s="863">
        <f t="shared" ref="H36:H60" si="8">H30+7</f>
        <v>44722</v>
      </c>
      <c r="I36" s="862"/>
      <c r="J36" s="863">
        <f>H36+3</f>
        <v>44725</v>
      </c>
      <c r="K36" s="865"/>
      <c r="L36" s="913"/>
    </row>
    <row r="37" spans="1:19" s="720" customFormat="1" ht="20.100000000000001" customHeight="1">
      <c r="A37" s="923" t="str">
        <f>'YANGON (AWPT)'!A44</f>
        <v>HANSA OSTERBURG</v>
      </c>
      <c r="B37" s="873" t="str">
        <f>'YANGON (AWPT)'!B44</f>
        <v>015S</v>
      </c>
      <c r="C37" s="881" t="s">
        <v>334</v>
      </c>
      <c r="D37" s="881">
        <f>D31+7</f>
        <v>44718</v>
      </c>
      <c r="E37" s="881" t="s">
        <v>20</v>
      </c>
      <c r="F37" s="881">
        <f>D37+2</f>
        <v>44720</v>
      </c>
      <c r="G37" s="907" t="s">
        <v>394</v>
      </c>
      <c r="H37" s="907">
        <f t="shared" si="8"/>
        <v>44721</v>
      </c>
      <c r="I37" s="862"/>
      <c r="J37" s="863"/>
      <c r="K37" s="907">
        <f>H37+1</f>
        <v>44722</v>
      </c>
      <c r="L37" s="913"/>
    </row>
    <row r="38" spans="1:19" s="720" customFormat="1" ht="20.100000000000001" customHeight="1">
      <c r="A38" s="874"/>
      <c r="B38" s="877"/>
      <c r="C38" s="879"/>
      <c r="D38" s="879"/>
      <c r="E38" s="879"/>
      <c r="F38" s="881"/>
      <c r="G38" s="908" t="s">
        <v>187</v>
      </c>
      <c r="H38" s="908">
        <f t="shared" si="8"/>
        <v>44726</v>
      </c>
      <c r="I38" s="862"/>
      <c r="J38" s="863"/>
      <c r="K38" s="908">
        <f>H38+2</f>
        <v>44728</v>
      </c>
      <c r="L38" s="913"/>
    </row>
    <row r="39" spans="1:19" s="720" customFormat="1" ht="20.100000000000001" customHeight="1">
      <c r="A39" s="874"/>
      <c r="B39" s="877"/>
      <c r="C39" s="879"/>
      <c r="D39" s="879"/>
      <c r="E39" s="879"/>
      <c r="F39" s="881"/>
      <c r="G39" s="910" t="s">
        <v>616</v>
      </c>
      <c r="H39" s="910">
        <f t="shared" si="8"/>
        <v>44722</v>
      </c>
      <c r="I39" s="862"/>
      <c r="J39" s="863"/>
      <c r="K39" s="910">
        <f>H39+2</f>
        <v>44724</v>
      </c>
      <c r="L39" s="913"/>
    </row>
    <row r="40" spans="1:19" s="720" customFormat="1" ht="19.5" customHeight="1">
      <c r="A40" s="871" t="str">
        <f>'YANGON (AWPT)'!A45</f>
        <v>SPIRIT OF CAPE TOWN</v>
      </c>
      <c r="B40" s="872" t="str">
        <f>'YANGON (AWPT)'!B45</f>
        <v>015S</v>
      </c>
      <c r="C40" s="880" t="s">
        <v>334</v>
      </c>
      <c r="D40" s="880">
        <f>D34+7</f>
        <v>44718</v>
      </c>
      <c r="E40" s="880" t="s">
        <v>20</v>
      </c>
      <c r="F40" s="880">
        <f>D40+2</f>
        <v>44720</v>
      </c>
      <c r="G40" s="911" t="s">
        <v>466</v>
      </c>
      <c r="H40" s="912">
        <f t="shared" si="8"/>
        <v>44694</v>
      </c>
      <c r="I40" s="864"/>
      <c r="J40" s="865"/>
      <c r="K40" s="865"/>
      <c r="L40" s="914">
        <f>H40+2</f>
        <v>44696</v>
      </c>
    </row>
    <row r="41" spans="1:19" s="720" customFormat="1" ht="20.100000000000001" customHeight="1">
      <c r="A41" s="875" t="str">
        <f>'YANGON (AWPT)'!A46</f>
        <v>TBA</v>
      </c>
      <c r="B41" s="876">
        <f>'YANGON (AWPT)'!B46</f>
        <v>0</v>
      </c>
      <c r="C41" s="878" t="s">
        <v>333</v>
      </c>
      <c r="D41" s="882">
        <f>D35+7</f>
        <v>44722</v>
      </c>
      <c r="E41" s="882" t="s">
        <v>184</v>
      </c>
      <c r="F41" s="882">
        <f>D41+2</f>
        <v>44724</v>
      </c>
      <c r="G41" s="859" t="s">
        <v>613</v>
      </c>
      <c r="H41" s="860">
        <f t="shared" si="8"/>
        <v>44731</v>
      </c>
      <c r="I41" s="860">
        <f>I35+7</f>
        <v>44735</v>
      </c>
      <c r="J41" s="865"/>
      <c r="K41" s="865"/>
      <c r="L41" s="913"/>
      <c r="N41" s="695"/>
      <c r="O41" s="695"/>
      <c r="P41" s="695"/>
      <c r="Q41" s="695"/>
      <c r="R41" s="695"/>
      <c r="S41" s="695"/>
    </row>
    <row r="42" spans="1:19" s="720" customFormat="1" ht="21" customHeight="1">
      <c r="A42" s="874" t="str">
        <f>'YANGON (AWPT)'!A47</f>
        <v>CAPE FAWLEY</v>
      </c>
      <c r="B42" s="877" t="str">
        <f>'YANGON (AWPT)'!B47</f>
        <v>075S</v>
      </c>
      <c r="C42" s="879" t="s">
        <v>334</v>
      </c>
      <c r="D42" s="879">
        <f>D36+7</f>
        <v>44724</v>
      </c>
      <c r="E42" s="879" t="s">
        <v>6</v>
      </c>
      <c r="F42" s="879">
        <f>D42+2</f>
        <v>44726</v>
      </c>
      <c r="G42" s="863" t="s">
        <v>187</v>
      </c>
      <c r="H42" s="863">
        <f t="shared" si="8"/>
        <v>44729</v>
      </c>
      <c r="I42" s="863"/>
      <c r="J42" s="863">
        <f>H42+3</f>
        <v>44732</v>
      </c>
      <c r="K42" s="865"/>
      <c r="L42" s="913"/>
      <c r="N42" s="695"/>
      <c r="O42" s="695"/>
      <c r="P42" s="695"/>
      <c r="Q42" s="695"/>
      <c r="R42" s="695"/>
      <c r="S42" s="695"/>
    </row>
    <row r="43" spans="1:19" s="720" customFormat="1" ht="21" customHeight="1">
      <c r="A43" s="923" t="str">
        <f>'YANGON (AWPT)'!A48</f>
        <v>HANSA OSTERBURG</v>
      </c>
      <c r="B43" s="873" t="str">
        <f>'YANGON (AWPT)'!B48</f>
        <v>016S</v>
      </c>
      <c r="C43" s="881" t="s">
        <v>334</v>
      </c>
      <c r="D43" s="881">
        <f>D37+7</f>
        <v>44725</v>
      </c>
      <c r="E43" s="881" t="s">
        <v>20</v>
      </c>
      <c r="F43" s="881">
        <f>D43+2</f>
        <v>44727</v>
      </c>
      <c r="G43" s="907" t="s">
        <v>593</v>
      </c>
      <c r="H43" s="907">
        <f t="shared" si="8"/>
        <v>44728</v>
      </c>
      <c r="I43" s="863"/>
      <c r="J43" s="863"/>
      <c r="K43" s="907">
        <f>H43+1</f>
        <v>44729</v>
      </c>
      <c r="L43" s="913"/>
      <c r="N43" s="695"/>
      <c r="O43" s="695"/>
      <c r="P43" s="695"/>
      <c r="Q43" s="695"/>
      <c r="R43" s="695"/>
      <c r="S43" s="695"/>
    </row>
    <row r="44" spans="1:19" s="720" customFormat="1" ht="21" customHeight="1">
      <c r="A44" s="874"/>
      <c r="B44" s="877"/>
      <c r="C44" s="879"/>
      <c r="D44" s="879"/>
      <c r="E44" s="879"/>
      <c r="F44" s="881"/>
      <c r="G44" s="908" t="s">
        <v>601</v>
      </c>
      <c r="H44" s="908">
        <f t="shared" si="8"/>
        <v>44733</v>
      </c>
      <c r="I44" s="863"/>
      <c r="J44" s="863"/>
      <c r="K44" s="908">
        <f>H44+2</f>
        <v>44735</v>
      </c>
      <c r="L44" s="913"/>
      <c r="N44" s="695"/>
      <c r="O44" s="695"/>
      <c r="P44" s="695"/>
      <c r="Q44" s="695"/>
      <c r="R44" s="695"/>
      <c r="S44" s="695"/>
    </row>
    <row r="45" spans="1:19" s="720" customFormat="1" ht="21" customHeight="1">
      <c r="A45" s="874"/>
      <c r="B45" s="877"/>
      <c r="C45" s="879"/>
      <c r="D45" s="879"/>
      <c r="E45" s="879"/>
      <c r="F45" s="881"/>
      <c r="G45" s="910" t="s">
        <v>617</v>
      </c>
      <c r="H45" s="910">
        <f t="shared" si="8"/>
        <v>44729</v>
      </c>
      <c r="I45" s="863"/>
      <c r="J45" s="863"/>
      <c r="K45" s="910">
        <f>H45+2</f>
        <v>44731</v>
      </c>
      <c r="L45" s="913"/>
      <c r="N45" s="695"/>
      <c r="O45" s="695"/>
      <c r="P45" s="695"/>
      <c r="Q45" s="695"/>
      <c r="R45" s="695"/>
      <c r="S45" s="695"/>
    </row>
    <row r="46" spans="1:19" s="720" customFormat="1" ht="20.100000000000001" customHeight="1">
      <c r="A46" s="871" t="str">
        <f>'YANGON (AWPT)'!A49</f>
        <v>CSCL LIMA</v>
      </c>
      <c r="B46" s="872" t="str">
        <f>'YANGON (AWPT)'!B49</f>
        <v>133S</v>
      </c>
      <c r="C46" s="880" t="s">
        <v>334</v>
      </c>
      <c r="D46" s="880">
        <f>D40+7</f>
        <v>44725</v>
      </c>
      <c r="E46" s="880" t="s">
        <v>20</v>
      </c>
      <c r="F46" s="880">
        <f>D46+2</f>
        <v>44727</v>
      </c>
      <c r="G46" s="921" t="s">
        <v>467</v>
      </c>
      <c r="H46" s="912">
        <f t="shared" si="8"/>
        <v>44701</v>
      </c>
      <c r="I46" s="864"/>
      <c r="J46" s="865"/>
      <c r="K46" s="865"/>
      <c r="L46" s="914">
        <f>H46+2</f>
        <v>44703</v>
      </c>
      <c r="N46" s="695"/>
      <c r="O46" s="695"/>
      <c r="P46" s="695"/>
      <c r="Q46" s="695"/>
      <c r="R46" s="695"/>
      <c r="S46" s="695"/>
    </row>
    <row r="47" spans="1:19" s="720" customFormat="1" ht="20.100000000000001" customHeight="1">
      <c r="A47" s="875" t="str">
        <f>'YANGON (AWPT)'!A50</f>
        <v>TBA</v>
      </c>
      <c r="B47" s="876">
        <f>'YANGON (AWPT)'!B50</f>
        <v>0</v>
      </c>
      <c r="C47" s="878" t="s">
        <v>333</v>
      </c>
      <c r="D47" s="882">
        <f>D41+7</f>
        <v>44729</v>
      </c>
      <c r="E47" s="882" t="s">
        <v>184</v>
      </c>
      <c r="F47" s="882">
        <f>D47+2</f>
        <v>44731</v>
      </c>
      <c r="G47" s="859" t="s">
        <v>187</v>
      </c>
      <c r="H47" s="860">
        <f t="shared" si="8"/>
        <v>44738</v>
      </c>
      <c r="I47" s="860">
        <f>I41+7</f>
        <v>44742</v>
      </c>
      <c r="J47" s="865"/>
      <c r="K47" s="865"/>
      <c r="L47" s="913"/>
      <c r="N47" s="695"/>
      <c r="O47" s="695"/>
      <c r="P47" s="695"/>
      <c r="Q47" s="695"/>
      <c r="R47" s="695"/>
      <c r="S47" s="695"/>
    </row>
    <row r="48" spans="1:19" s="720" customFormat="1" ht="20.100000000000001" customHeight="1">
      <c r="A48" s="874" t="str">
        <f>'YANGON (AWPT)'!A51</f>
        <v>SANTA LOUKIA</v>
      </c>
      <c r="B48" s="877" t="str">
        <f>'YANGON (AWPT)'!B51</f>
        <v>195S</v>
      </c>
      <c r="C48" s="879" t="s">
        <v>334</v>
      </c>
      <c r="D48" s="879">
        <f>D42+7</f>
        <v>44731</v>
      </c>
      <c r="E48" s="879" t="s">
        <v>6</v>
      </c>
      <c r="F48" s="879">
        <f>D48+2</f>
        <v>44733</v>
      </c>
      <c r="G48" s="863" t="s">
        <v>187</v>
      </c>
      <c r="H48" s="863">
        <f t="shared" si="8"/>
        <v>44736</v>
      </c>
      <c r="I48" s="863"/>
      <c r="J48" s="863">
        <f>H48+3</f>
        <v>44739</v>
      </c>
      <c r="K48" s="865"/>
      <c r="L48" s="913"/>
      <c r="N48" s="695"/>
      <c r="O48" s="695"/>
      <c r="P48" s="695"/>
      <c r="Q48" s="695"/>
      <c r="R48" s="695"/>
      <c r="S48" s="695"/>
    </row>
    <row r="49" spans="1:19" s="720" customFormat="1" ht="21" customHeight="1">
      <c r="A49" s="923" t="str">
        <f>'YANGON (AWPT)'!A52</f>
        <v>HANSA OSTERBURG</v>
      </c>
      <c r="B49" s="873" t="str">
        <f>'YANGON (AWPT)'!B52</f>
        <v>017S</v>
      </c>
      <c r="C49" s="881" t="s">
        <v>334</v>
      </c>
      <c r="D49" s="881">
        <f>D43+7</f>
        <v>44732</v>
      </c>
      <c r="E49" s="881" t="s">
        <v>20</v>
      </c>
      <c r="F49" s="881">
        <f>D49+2</f>
        <v>44734</v>
      </c>
      <c r="G49" s="924" t="s">
        <v>187</v>
      </c>
      <c r="H49" s="907">
        <f t="shared" si="8"/>
        <v>44735</v>
      </c>
      <c r="I49" s="863"/>
      <c r="J49" s="863"/>
      <c r="K49" s="907">
        <f>H49+1</f>
        <v>44736</v>
      </c>
      <c r="L49" s="913"/>
      <c r="N49" s="695"/>
      <c r="O49" s="695"/>
      <c r="P49" s="695"/>
      <c r="Q49" s="695"/>
      <c r="R49" s="695"/>
      <c r="S49" s="695"/>
    </row>
    <row r="50" spans="1:19" s="720" customFormat="1" ht="21" customHeight="1">
      <c r="A50" s="874"/>
      <c r="B50" s="877"/>
      <c r="C50" s="879"/>
      <c r="D50" s="879"/>
      <c r="E50" s="879"/>
      <c r="F50" s="881"/>
      <c r="G50" s="909" t="s">
        <v>602</v>
      </c>
      <c r="H50" s="908">
        <f t="shared" si="8"/>
        <v>44740</v>
      </c>
      <c r="I50" s="863"/>
      <c r="J50" s="863"/>
      <c r="K50" s="908">
        <f>H50+2</f>
        <v>44742</v>
      </c>
      <c r="L50" s="913"/>
      <c r="N50" s="695"/>
      <c r="O50" s="695"/>
      <c r="P50" s="695"/>
      <c r="Q50" s="695"/>
      <c r="R50" s="695"/>
      <c r="S50" s="695"/>
    </row>
    <row r="51" spans="1:19" s="720" customFormat="1" ht="21" customHeight="1">
      <c r="A51" s="874"/>
      <c r="B51" s="877"/>
      <c r="C51" s="879"/>
      <c r="D51" s="879"/>
      <c r="E51" s="879"/>
      <c r="F51" s="881"/>
      <c r="G51" s="910" t="s">
        <v>618</v>
      </c>
      <c r="H51" s="910">
        <f t="shared" si="8"/>
        <v>44736</v>
      </c>
      <c r="I51" s="863"/>
      <c r="J51" s="863"/>
      <c r="K51" s="910">
        <f>H51+2</f>
        <v>44738</v>
      </c>
      <c r="L51" s="913"/>
      <c r="N51" s="695"/>
      <c r="O51" s="695"/>
      <c r="P51" s="695"/>
      <c r="Q51" s="695"/>
      <c r="R51" s="695"/>
      <c r="S51" s="695"/>
    </row>
    <row r="52" spans="1:19" s="720" customFormat="1" ht="20.100000000000001" customHeight="1">
      <c r="A52" s="871" t="str">
        <f>'YANGON (AWPT)'!A53</f>
        <v>SPIRIT OF CAPE TOWN</v>
      </c>
      <c r="B52" s="872" t="str">
        <f>'YANGON (AWPT)'!B53</f>
        <v>016S</v>
      </c>
      <c r="C52" s="880" t="s">
        <v>334</v>
      </c>
      <c r="D52" s="880">
        <f>D46+7</f>
        <v>44732</v>
      </c>
      <c r="E52" s="880" t="s">
        <v>20</v>
      </c>
      <c r="F52" s="880">
        <f>D52+2</f>
        <v>44734</v>
      </c>
      <c r="G52" s="921" t="s">
        <v>468</v>
      </c>
      <c r="H52" s="912">
        <f t="shared" si="8"/>
        <v>44708</v>
      </c>
      <c r="I52" s="864"/>
      <c r="J52" s="865"/>
      <c r="K52" s="865"/>
      <c r="L52" s="914">
        <f>H52+2</f>
        <v>44710</v>
      </c>
      <c r="N52" s="695"/>
      <c r="O52" s="695"/>
      <c r="P52" s="695"/>
      <c r="Q52" s="695"/>
      <c r="R52" s="695"/>
      <c r="S52" s="695"/>
    </row>
    <row r="53" spans="1:19" ht="21.75" customHeight="1">
      <c r="A53" s="875" t="str">
        <f>'YANGON (AWPT)'!A54</f>
        <v>TBA</v>
      </c>
      <c r="B53" s="876">
        <f>'YANGON (AWPT)'!B54</f>
        <v>0</v>
      </c>
      <c r="C53" s="878" t="s">
        <v>333</v>
      </c>
      <c r="D53" s="882">
        <f>D47+7</f>
        <v>44736</v>
      </c>
      <c r="E53" s="882" t="s">
        <v>184</v>
      </c>
      <c r="F53" s="882">
        <f t="shared" ref="F53:F54" si="9">D53+2</f>
        <v>44738</v>
      </c>
      <c r="G53" s="859" t="s">
        <v>614</v>
      </c>
      <c r="H53" s="860">
        <f t="shared" si="8"/>
        <v>44745</v>
      </c>
      <c r="I53" s="860">
        <f>I47+7</f>
        <v>44749</v>
      </c>
      <c r="J53" s="866"/>
      <c r="K53" s="866"/>
      <c r="L53" s="915"/>
    </row>
    <row r="54" spans="1:19" ht="21.75" customHeight="1">
      <c r="A54" s="874" t="str">
        <f>'YANGON (AWPT)'!A55</f>
        <v>CAPE FAWLEY</v>
      </c>
      <c r="B54" s="877" t="str">
        <f>'YANGON (AWPT)'!B55</f>
        <v>076S</v>
      </c>
      <c r="C54" s="879" t="s">
        <v>334</v>
      </c>
      <c r="D54" s="879">
        <f>D48+7</f>
        <v>44738</v>
      </c>
      <c r="E54" s="879" t="s">
        <v>6</v>
      </c>
      <c r="F54" s="879">
        <f t="shared" si="9"/>
        <v>44740</v>
      </c>
      <c r="G54" s="863" t="s">
        <v>187</v>
      </c>
      <c r="H54" s="863">
        <f t="shared" si="8"/>
        <v>44743</v>
      </c>
      <c r="I54" s="863"/>
      <c r="J54" s="863">
        <f>H54+3</f>
        <v>44746</v>
      </c>
      <c r="K54" s="866"/>
      <c r="L54" s="915"/>
      <c r="N54" s="734"/>
      <c r="O54" s="734"/>
      <c r="P54" s="734"/>
      <c r="Q54" s="734"/>
      <c r="R54" s="734"/>
      <c r="S54" s="734"/>
    </row>
    <row r="55" spans="1:19" ht="15.75">
      <c r="A55" s="923" t="str">
        <f>'YANGON (AWPT)'!A56</f>
        <v>HANSA OSTERBURG</v>
      </c>
      <c r="B55" s="873" t="str">
        <f>'YANGON (AWPT)'!B56</f>
        <v>018S</v>
      </c>
      <c r="C55" s="881" t="s">
        <v>334</v>
      </c>
      <c r="D55" s="881">
        <f>D49+7</f>
        <v>44739</v>
      </c>
      <c r="E55" s="881" t="s">
        <v>20</v>
      </c>
      <c r="F55" s="881">
        <f>D55+2</f>
        <v>44741</v>
      </c>
      <c r="G55" s="924" t="s">
        <v>462</v>
      </c>
      <c r="H55" s="907">
        <f t="shared" si="8"/>
        <v>44742</v>
      </c>
      <c r="I55" s="862"/>
      <c r="J55" s="863"/>
      <c r="K55" s="907">
        <f>H55+1</f>
        <v>44743</v>
      </c>
      <c r="L55" s="915"/>
      <c r="N55" s="734"/>
      <c r="O55" s="734"/>
      <c r="P55" s="734"/>
      <c r="Q55" s="734"/>
      <c r="R55" s="734"/>
      <c r="S55" s="734"/>
    </row>
    <row r="56" spans="1:19" ht="15.75">
      <c r="A56" s="870"/>
      <c r="B56" s="873"/>
      <c r="C56" s="881"/>
      <c r="D56" s="881"/>
      <c r="E56" s="881"/>
      <c r="F56" s="881"/>
      <c r="G56" s="908" t="s">
        <v>187</v>
      </c>
      <c r="H56" s="908">
        <f t="shared" si="8"/>
        <v>44747</v>
      </c>
      <c r="I56" s="862"/>
      <c r="J56" s="863"/>
      <c r="K56" s="908">
        <f>H56+2</f>
        <v>44749</v>
      </c>
      <c r="L56" s="915"/>
      <c r="N56" s="734"/>
      <c r="O56" s="734"/>
      <c r="P56" s="734"/>
      <c r="Q56" s="734"/>
      <c r="R56" s="734"/>
      <c r="S56" s="734"/>
    </row>
    <row r="57" spans="1:19" ht="15.75">
      <c r="A57" s="870"/>
      <c r="B57" s="873"/>
      <c r="C57" s="881"/>
      <c r="D57" s="881"/>
      <c r="E57" s="881"/>
      <c r="F57" s="881"/>
      <c r="G57" s="910" t="s">
        <v>619</v>
      </c>
      <c r="H57" s="910">
        <f t="shared" si="8"/>
        <v>44743</v>
      </c>
      <c r="I57" s="862"/>
      <c r="J57" s="863"/>
      <c r="K57" s="910">
        <f>H57+2</f>
        <v>44745</v>
      </c>
      <c r="L57" s="915"/>
      <c r="N57" s="734"/>
      <c r="O57" s="734"/>
      <c r="P57" s="734"/>
      <c r="Q57" s="734"/>
      <c r="R57" s="734"/>
      <c r="S57" s="734"/>
    </row>
    <row r="58" spans="1:19" ht="21.75" customHeight="1">
      <c r="A58" s="871" t="str">
        <f>'YANGON (AWPT)'!A57</f>
        <v>CSCL LIMA</v>
      </c>
      <c r="B58" s="872" t="str">
        <f>'YANGON (AWPT)'!B57</f>
        <v>134S</v>
      </c>
      <c r="C58" s="880" t="s">
        <v>334</v>
      </c>
      <c r="D58" s="880">
        <f>D52+7</f>
        <v>44739</v>
      </c>
      <c r="E58" s="880" t="s">
        <v>20</v>
      </c>
      <c r="F58" s="880">
        <f t="shared" ref="F58:F60" si="10">D58+2</f>
        <v>44741</v>
      </c>
      <c r="G58" s="921" t="s">
        <v>469</v>
      </c>
      <c r="H58" s="912">
        <f t="shared" si="8"/>
        <v>44715</v>
      </c>
      <c r="I58" s="864"/>
      <c r="J58" s="866"/>
      <c r="K58" s="866"/>
      <c r="L58" s="914">
        <f>H58+2</f>
        <v>44717</v>
      </c>
    </row>
    <row r="59" spans="1:19" ht="18" customHeight="1">
      <c r="A59" s="875" t="str">
        <f>'YANGON (AWPT)'!A58</f>
        <v>TBA</v>
      </c>
      <c r="B59" s="876">
        <f>'YANGON (AWPT)'!B58</f>
        <v>0</v>
      </c>
      <c r="C59" s="878" t="s">
        <v>333</v>
      </c>
      <c r="D59" s="882">
        <f>D53+7</f>
        <v>44743</v>
      </c>
      <c r="E59" s="882" t="s">
        <v>184</v>
      </c>
      <c r="F59" s="882">
        <f t="shared" si="10"/>
        <v>44745</v>
      </c>
      <c r="G59" s="859" t="s">
        <v>187</v>
      </c>
      <c r="H59" s="860">
        <f t="shared" si="8"/>
        <v>44752</v>
      </c>
      <c r="I59" s="860">
        <f>I53+7</f>
        <v>44756</v>
      </c>
      <c r="J59" s="866"/>
      <c r="K59" s="866"/>
      <c r="L59" s="915"/>
    </row>
    <row r="60" spans="1:19" s="734" customFormat="1" ht="18" customHeight="1">
      <c r="A60" s="874" t="str">
        <f>'YANGON (AWPT)'!A59</f>
        <v>SANTA LOUKIA</v>
      </c>
      <c r="B60" s="877" t="str">
        <f>'YANGON (AWPT)'!B59</f>
        <v>196S</v>
      </c>
      <c r="C60" s="879" t="s">
        <v>334</v>
      </c>
      <c r="D60" s="879">
        <f>D54+7</f>
        <v>44745</v>
      </c>
      <c r="E60" s="879" t="s">
        <v>6</v>
      </c>
      <c r="F60" s="879">
        <f t="shared" si="10"/>
        <v>44747</v>
      </c>
      <c r="G60" s="863" t="s">
        <v>187</v>
      </c>
      <c r="H60" s="863">
        <f t="shared" si="8"/>
        <v>44750</v>
      </c>
      <c r="I60" s="863"/>
      <c r="J60" s="863">
        <f>H60+3</f>
        <v>44753</v>
      </c>
      <c r="K60" s="900"/>
      <c r="L60" s="916"/>
      <c r="N60" s="695"/>
      <c r="O60" s="695"/>
      <c r="P60" s="695"/>
      <c r="Q60" s="695"/>
      <c r="R60" s="695"/>
      <c r="S60" s="695"/>
    </row>
    <row r="61" spans="1:19" s="734" customFormat="1" ht="18" customHeight="1">
      <c r="A61" s="923" t="str">
        <f>'YANGON (AWPT)'!A60</f>
        <v>HANSA OSTERBURG</v>
      </c>
      <c r="B61" s="873" t="str">
        <f>'YANGON (AWPT)'!B60</f>
        <v>019S</v>
      </c>
      <c r="C61" s="881" t="s">
        <v>334</v>
      </c>
      <c r="D61" s="881">
        <f>D55+7</f>
        <v>44746</v>
      </c>
      <c r="E61" s="881" t="s">
        <v>20</v>
      </c>
      <c r="F61" s="881">
        <f>D61+2</f>
        <v>44748</v>
      </c>
      <c r="G61" s="924" t="s">
        <v>187</v>
      </c>
      <c r="H61" s="907">
        <f>H55+7</f>
        <v>44749</v>
      </c>
      <c r="I61" s="863"/>
      <c r="J61" s="863"/>
      <c r="K61" s="907">
        <f>H61+1</f>
        <v>44750</v>
      </c>
      <c r="L61" s="916"/>
      <c r="N61" s="695"/>
      <c r="O61" s="695"/>
      <c r="P61" s="695"/>
      <c r="Q61" s="695"/>
      <c r="R61" s="695"/>
      <c r="S61" s="695"/>
    </row>
    <row r="62" spans="1:19" s="734" customFormat="1" ht="18" customHeight="1">
      <c r="A62" s="874"/>
      <c r="B62" s="877"/>
      <c r="C62" s="879"/>
      <c r="D62" s="879"/>
      <c r="E62" s="879"/>
      <c r="F62" s="881"/>
      <c r="G62" s="909" t="s">
        <v>187</v>
      </c>
      <c r="H62" s="908">
        <f>H56+7</f>
        <v>44754</v>
      </c>
      <c r="I62" s="863"/>
      <c r="J62" s="863"/>
      <c r="K62" s="908">
        <f>H62+2</f>
        <v>44756</v>
      </c>
      <c r="L62" s="916"/>
      <c r="N62" s="695"/>
      <c r="O62" s="695"/>
      <c r="P62" s="695"/>
      <c r="Q62" s="695"/>
      <c r="R62" s="695"/>
      <c r="S62" s="695"/>
    </row>
    <row r="63" spans="1:19" s="734" customFormat="1" ht="18" customHeight="1">
      <c r="A63" s="874"/>
      <c r="B63" s="877"/>
      <c r="C63" s="879"/>
      <c r="D63" s="879"/>
      <c r="E63" s="879"/>
      <c r="F63" s="881"/>
      <c r="G63" s="910" t="s">
        <v>187</v>
      </c>
      <c r="H63" s="910">
        <f>H57+7</f>
        <v>44750</v>
      </c>
      <c r="I63" s="863"/>
      <c r="J63" s="863"/>
      <c r="K63" s="910">
        <f>H63+2</f>
        <v>44752</v>
      </c>
      <c r="L63" s="916"/>
      <c r="N63" s="695"/>
      <c r="O63" s="695"/>
      <c r="P63" s="695"/>
      <c r="Q63" s="695"/>
      <c r="R63" s="695"/>
      <c r="S63" s="695"/>
    </row>
    <row r="64" spans="1:19" ht="18" customHeight="1">
      <c r="A64" s="871" t="str">
        <f>'YANGON (AWPT)'!A61</f>
        <v>SPIRIT OF CAPE TOWN</v>
      </c>
      <c r="B64" s="872" t="str">
        <f>'YANGON (AWPT)'!B61</f>
        <v>017S</v>
      </c>
      <c r="C64" s="880" t="s">
        <v>334</v>
      </c>
      <c r="D64" s="880">
        <f>D58+7</f>
        <v>44746</v>
      </c>
      <c r="E64" s="880" t="s">
        <v>20</v>
      </c>
      <c r="F64" s="880">
        <f t="shared" ref="F64" si="11">D64+2</f>
        <v>44748</v>
      </c>
      <c r="G64" s="911" t="s">
        <v>470</v>
      </c>
      <c r="H64" s="912">
        <f>H58+7</f>
        <v>44722</v>
      </c>
      <c r="I64" s="864"/>
      <c r="J64" s="866"/>
      <c r="K64" s="866"/>
      <c r="L64" s="914">
        <f>H64+2</f>
        <v>44724</v>
      </c>
    </row>
    <row r="65" spans="1:10" ht="15">
      <c r="A65" s="735"/>
      <c r="B65" s="735"/>
      <c r="C65" s="736"/>
      <c r="D65" s="736"/>
      <c r="E65" s="736"/>
      <c r="F65" s="725" t="s">
        <v>103</v>
      </c>
      <c r="G65" s="737"/>
    </row>
    <row r="66" spans="1:10" ht="15">
      <c r="A66" s="695"/>
      <c r="B66" s="695"/>
      <c r="C66" s="695"/>
      <c r="D66" s="695"/>
      <c r="E66" s="695"/>
      <c r="F66" s="695"/>
      <c r="G66" s="738"/>
      <c r="H66" s="734"/>
      <c r="I66" s="734"/>
      <c r="J66" s="734"/>
    </row>
    <row r="67" spans="1:10" ht="15.75">
      <c r="A67" s="739" t="s">
        <v>317</v>
      </c>
      <c r="B67" s="739"/>
      <c r="C67" s="740"/>
      <c r="D67" s="741"/>
      <c r="E67" s="742"/>
      <c r="F67" s="742"/>
      <c r="G67" s="743"/>
      <c r="H67" s="734"/>
      <c r="I67" s="734"/>
      <c r="J67" s="734"/>
    </row>
    <row r="68" spans="1:10" ht="18">
      <c r="A68" s="744" t="str">
        <f>'YANGON (AWPT)'!A68</f>
        <v>15:00 PM FRI at TCHP //21:00 PM THU at CAT LAI // 22:00 PM THU in PHUC LONG, TRANSIMEX, TANAMEXCO (don’t accept ICD PHUOCLONG /BINHDUONG)</v>
      </c>
      <c r="B68" s="745"/>
      <c r="C68" s="746"/>
      <c r="D68" s="747"/>
      <c r="E68" s="748"/>
      <c r="F68" s="748"/>
      <c r="G68" s="749"/>
      <c r="H68" s="750"/>
    </row>
    <row r="69" spans="1:10" ht="15.75">
      <c r="A69" s="751" t="s">
        <v>302</v>
      </c>
      <c r="B69" s="752"/>
      <c r="C69" s="753"/>
      <c r="D69" s="754"/>
      <c r="E69" s="755"/>
      <c r="F69" s="755"/>
      <c r="G69" s="756"/>
    </row>
    <row r="70" spans="1:10" ht="15.75">
      <c r="A70" s="82" t="s">
        <v>337</v>
      </c>
      <c r="B70" s="752"/>
      <c r="C70" s="753"/>
      <c r="D70" s="754"/>
      <c r="E70" s="755"/>
      <c r="F70" s="755"/>
      <c r="G70" s="756"/>
    </row>
    <row r="71" spans="1:10">
      <c r="A71" s="757" t="s">
        <v>338</v>
      </c>
      <c r="B71" s="695"/>
      <c r="C71" s="695"/>
      <c r="D71" s="695"/>
      <c r="E71" s="695"/>
      <c r="F71" s="695"/>
      <c r="G71" s="758"/>
    </row>
    <row r="72" spans="1:10">
      <c r="A72" s="695"/>
      <c r="B72" s="695"/>
      <c r="C72" s="695"/>
      <c r="D72" s="695"/>
      <c r="E72" s="695"/>
      <c r="F72" s="695"/>
      <c r="G72" s="737"/>
    </row>
    <row r="73" spans="1:10" ht="18.75">
      <c r="A73" s="759" t="s">
        <v>81</v>
      </c>
      <c r="B73" s="760"/>
      <c r="C73" s="760"/>
      <c r="D73" s="761"/>
      <c r="E73" s="762"/>
      <c r="F73" s="763"/>
      <c r="G73" s="764"/>
    </row>
    <row r="74" spans="1:10" ht="15.75">
      <c r="A74" s="765" t="s">
        <v>0</v>
      </c>
      <c r="B74" s="766"/>
      <c r="C74" s="767"/>
      <c r="D74" s="768"/>
      <c r="E74" s="769"/>
      <c r="F74" s="770"/>
      <c r="G74" s="756"/>
    </row>
    <row r="75" spans="1:10" ht="20.25">
      <c r="A75" s="771" t="s">
        <v>104</v>
      </c>
      <c r="B75" s="772"/>
      <c r="C75" s="773"/>
      <c r="D75" s="774"/>
      <c r="E75" s="769"/>
      <c r="F75" s="770"/>
      <c r="G75" s="758"/>
    </row>
    <row r="76" spans="1:10" ht="20.25">
      <c r="A76" s="771" t="s">
        <v>83</v>
      </c>
      <c r="B76" s="772"/>
      <c r="C76" s="773"/>
      <c r="D76" s="774"/>
      <c r="E76" s="769"/>
      <c r="F76" s="770"/>
    </row>
    <row r="77" spans="1:10" ht="20.25">
      <c r="A77" s="775" t="s">
        <v>84</v>
      </c>
      <c r="B77" s="772"/>
      <c r="C77" s="773"/>
      <c r="D77" s="774"/>
      <c r="E77" s="695"/>
      <c r="F77" s="695"/>
    </row>
    <row r="78" spans="1:10" ht="20.25">
      <c r="A78" s="771" t="s">
        <v>105</v>
      </c>
      <c r="B78" s="772"/>
      <c r="C78" s="773"/>
      <c r="D78" s="774"/>
      <c r="E78" s="695"/>
      <c r="F78" s="695"/>
    </row>
  </sheetData>
  <customSheetViews>
    <customSheetView guid="{035FD7B7-E407-47C6-82D2-F16A7036DEE3}" scale="85" showGridLines="0" topLeftCell="A19">
      <selection activeCell="A24" sqref="A24:D47"/>
      <pageMargins left="0" right="0" top="0" bottom="0" header="0" footer="0"/>
    </customSheetView>
    <customSheetView guid="{D73C7D54-4891-4237-9750-225D2462AB34}" scale="85" showGridLines="0" topLeftCell="A19">
      <selection activeCell="A24" sqref="A24:D47"/>
      <pageMargins left="0" right="0" top="0" bottom="0" header="0" footer="0"/>
    </customSheetView>
    <customSheetView guid="{77C6715E-78A8-45AF-BBE5-55C648F3FD39}" scale="85" showGridLines="0" topLeftCell="A2">
      <selection activeCell="H31" sqref="H31"/>
      <pageMargins left="0" right="0" top="0" bottom="0" header="0" footer="0"/>
    </customSheetView>
    <customSheetView guid="{C6EA2456-9077-41F6-8AD1-2B98609E6968}" scale="85" showGridLines="0" topLeftCell="A34">
      <selection activeCell="A29" sqref="A29:E52"/>
      <pageMargins left="0" right="0" top="0" bottom="0" header="0" footer="0"/>
      <pageSetup orientation="portrait" r:id="rId1"/>
    </customSheetView>
    <customSheetView guid="{36EED012-CDEF-4DC1-8A77-CC61E5DDA9AF}" scale="85" showGridLines="0" topLeftCell="A22">
      <selection activeCell="G11" sqref="G11"/>
      <pageMargins left="0" right="0" top="0" bottom="0" header="0" footer="0"/>
    </customSheetView>
    <customSheetView guid="{6D779134-8889-443F-9ACA-8D735092180D}" scale="85" showGridLines="0" topLeftCell="A19">
      <selection activeCell="G16" sqref="G16"/>
      <pageMargins left="0" right="0" top="0" bottom="0" header="0" footer="0"/>
    </customSheetView>
    <customSheetView guid="{3E9A2BAE-164D-47A0-8104-C7D4E0A4EAEF}" scale="85" showGridLines="0">
      <selection activeCell="E14" sqref="E14"/>
      <pageMargins left="0" right="0" top="0" bottom="0" header="0" footer="0"/>
    </customSheetView>
    <customSheetView guid="{3DA74F3E-F145-470D-BDA0-4288A858AFDF}" scale="85" showGridLines="0" topLeftCell="A19">
      <selection activeCell="G16" sqref="G16"/>
      <pageMargins left="0" right="0" top="0" bottom="0" header="0" footer="0"/>
    </customSheetView>
    <customSheetView guid="{8E2DF192-20FD-40DB-8385-493ED9B1C2BF}" scale="85" showGridLines="0">
      <selection activeCell="A24" sqref="A24:D47"/>
      <pageMargins left="0" right="0" top="0" bottom="0" header="0" footer="0"/>
    </customSheetView>
  </customSheetViews>
  <mergeCells count="33">
    <mergeCell ref="A1:I2"/>
    <mergeCell ref="A4:I4"/>
    <mergeCell ref="A8:A9"/>
    <mergeCell ref="B8:C9"/>
    <mergeCell ref="F8:F9"/>
    <mergeCell ref="C28:E28"/>
    <mergeCell ref="A27:B28"/>
    <mergeCell ref="C27:E27"/>
    <mergeCell ref="E10:E11"/>
    <mergeCell ref="D12:D13"/>
    <mergeCell ref="A14:A15"/>
    <mergeCell ref="D14:D15"/>
    <mergeCell ref="A12:A13"/>
    <mergeCell ref="B10:C11"/>
    <mergeCell ref="B12:C13"/>
    <mergeCell ref="B14:C15"/>
    <mergeCell ref="E16:E17"/>
    <mergeCell ref="E18:E19"/>
    <mergeCell ref="E20:E21"/>
    <mergeCell ref="D20:D21"/>
    <mergeCell ref="A16:A17"/>
    <mergeCell ref="E12:E13"/>
    <mergeCell ref="E14:E15"/>
    <mergeCell ref="A10:A11"/>
    <mergeCell ref="D10:D11"/>
    <mergeCell ref="D16:D17"/>
    <mergeCell ref="H27:L27"/>
    <mergeCell ref="D18:D19"/>
    <mergeCell ref="B20:C21"/>
    <mergeCell ref="A18:A19"/>
    <mergeCell ref="B16:C17"/>
    <mergeCell ref="B18:C19"/>
    <mergeCell ref="A20:A21"/>
  </mergeCells>
  <hyperlinks>
    <hyperlink ref="A6" location="MENU!A1" display="BACK TO MENU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J29" sqref="J29"/>
    </sheetView>
  </sheetViews>
  <sheetFormatPr defaultColWidth="9" defaultRowHeight="15"/>
  <sheetData/>
  <customSheetViews>
    <customSheetView guid="{035FD7B7-E407-47C6-82D2-F16A7036DEE3}" state="hidden">
      <selection activeCell="J29" sqref="J29"/>
      <pageMargins left="0" right="0" top="0" bottom="0" header="0" footer="0"/>
    </customSheetView>
    <customSheetView guid="{D73C7D54-4891-4237-9750-225D2462AB34}" state="hidden">
      <selection activeCell="J29" sqref="J29"/>
      <pageMargins left="0" right="0" top="0" bottom="0" header="0" footer="0"/>
    </customSheetView>
    <customSheetView guid="{77C6715E-78A8-45AF-BBE5-55C648F3FD39}" state="hidden">
      <selection activeCell="J29" sqref="J29"/>
      <pageMargins left="0" right="0" top="0" bottom="0" header="0" footer="0"/>
    </customSheetView>
    <customSheetView guid="{C6EA2456-9077-41F6-8AD1-2B98609E6968}" state="hidden">
      <selection activeCell="J29" sqref="J29"/>
      <pageMargins left="0" right="0" top="0" bottom="0" header="0" footer="0"/>
    </customSheetView>
    <customSheetView guid="{36EED012-CDEF-4DC1-8A77-CC61E5DDA9AF}" state="hidden">
      <selection activeCell="J29" sqref="J29"/>
      <pageMargins left="0" right="0" top="0" bottom="0" header="0" footer="0"/>
    </customSheetView>
    <customSheetView guid="{6D779134-8889-443F-9ACA-8D735092180D}" state="hidden">
      <selection activeCell="J29" sqref="J29"/>
      <pageMargins left="0" right="0" top="0" bottom="0" header="0" footer="0"/>
    </customSheetView>
    <customSheetView guid="{3E9A2BAE-164D-47A0-8104-C7D4E0A4EAEF}" state="hidden">
      <selection activeCell="J29" sqref="J29"/>
      <pageMargins left="0" right="0" top="0" bottom="0" header="0" footer="0"/>
    </customSheetView>
    <customSheetView guid="{3DA74F3E-F145-470D-BDA0-4288A858AFDF}" state="hidden">
      <selection activeCell="J29" sqref="J29"/>
      <pageMargins left="0" right="0" top="0" bottom="0" header="0" footer="0"/>
    </customSheetView>
    <customSheetView guid="{8E2DF192-20FD-40DB-8385-493ED9B1C2BF}" state="hidden">
      <selection activeCell="J29" sqref="J29"/>
      <pageMargins left="0" right="0" top="0" bottom="0" header="0" footer="0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L67"/>
  <sheetViews>
    <sheetView showGridLines="0" zoomScale="75" zoomScaleNormal="75" zoomScaleSheetLayoutView="75" workbookViewId="0">
      <selection activeCell="G41" sqref="G41"/>
    </sheetView>
  </sheetViews>
  <sheetFormatPr defaultColWidth="8.875" defaultRowHeight="12.75"/>
  <cols>
    <col min="1" max="1" width="25.625" style="172" customWidth="1"/>
    <col min="2" max="2" width="11.5" style="172" customWidth="1"/>
    <col min="3" max="3" width="12.25" style="172" customWidth="1"/>
    <col min="4" max="4" width="12.25" style="173" customWidth="1"/>
    <col min="5" max="5" width="19.125" style="35" customWidth="1"/>
    <col min="6" max="6" width="28.125" style="35" customWidth="1"/>
    <col min="7" max="7" width="29.875" style="5" customWidth="1"/>
    <col min="8" max="8" width="21.125" style="5" customWidth="1"/>
    <col min="9" max="9" width="20.125" style="5" customWidth="1"/>
    <col min="10" max="10" width="17.5" style="5" customWidth="1"/>
    <col min="11" max="16384" width="8.875" style="5"/>
  </cols>
  <sheetData>
    <row r="1" spans="1:13" ht="24.95" customHeight="1">
      <c r="A1" s="1146" t="s">
        <v>395</v>
      </c>
      <c r="B1" s="1146"/>
      <c r="C1" s="1146"/>
      <c r="D1" s="1146"/>
      <c r="E1" s="1146"/>
      <c r="F1" s="1146"/>
      <c r="G1" s="1146"/>
      <c r="H1" s="1146"/>
      <c r="I1" s="1146"/>
      <c r="J1" s="230"/>
    </row>
    <row r="2" spans="1:13" s="165" customFormat="1" ht="24.95" customHeight="1">
      <c r="A2" s="1146"/>
      <c r="B2" s="1146"/>
      <c r="C2" s="1146"/>
      <c r="D2" s="1146"/>
      <c r="E2" s="1146"/>
      <c r="F2" s="1146"/>
      <c r="G2" s="1146"/>
      <c r="H2" s="1146"/>
      <c r="I2" s="1146"/>
      <c r="J2" s="231"/>
    </row>
    <row r="3" spans="1:13" s="165" customFormat="1" ht="15" customHeight="1">
      <c r="A3" s="174"/>
      <c r="B3" s="174"/>
      <c r="C3" s="174"/>
      <c r="D3" s="174"/>
      <c r="E3" s="174"/>
      <c r="F3" s="174"/>
      <c r="G3" s="174"/>
      <c r="H3" s="174"/>
      <c r="I3" s="174"/>
      <c r="J3" s="231"/>
    </row>
    <row r="4" spans="1:13" s="166" customFormat="1" ht="20.100000000000001" customHeight="1">
      <c r="A4" s="1155" t="s">
        <v>396</v>
      </c>
      <c r="B4" s="1155"/>
      <c r="C4" s="1155"/>
      <c r="D4" s="1155"/>
      <c r="E4" s="1155"/>
      <c r="F4" s="1155"/>
      <c r="G4" s="1155"/>
      <c r="H4" s="1155"/>
      <c r="I4" s="232"/>
    </row>
    <row r="5" spans="1:13" ht="15" customHeight="1">
      <c r="A5" s="175"/>
      <c r="B5" s="176"/>
      <c r="C5" s="177"/>
      <c r="D5" s="178"/>
      <c r="E5" s="179"/>
      <c r="F5" s="180"/>
      <c r="G5" s="181"/>
      <c r="H5" s="182"/>
      <c r="I5" s="233"/>
    </row>
    <row r="6" spans="1:13" ht="20.100000000000001" customHeight="1">
      <c r="A6" s="13" t="s">
        <v>86</v>
      </c>
      <c r="B6" s="183"/>
      <c r="C6" s="176"/>
      <c r="D6" s="184"/>
      <c r="E6" s="185"/>
      <c r="F6" s="185"/>
      <c r="G6" s="17" t="s">
        <v>108</v>
      </c>
      <c r="H6" s="186" t="e">
        <f>'KTX1'!D5</f>
        <v>#REF!</v>
      </c>
      <c r="I6" s="234"/>
      <c r="J6" s="231"/>
    </row>
    <row r="7" spans="1:13" ht="15" hidden="1" customHeight="1">
      <c r="A7" s="187"/>
      <c r="B7" s="183"/>
      <c r="C7" s="176"/>
      <c r="D7" s="184"/>
      <c r="E7" s="185"/>
      <c r="F7" s="185"/>
      <c r="G7" s="188"/>
      <c r="H7" s="189"/>
      <c r="I7" s="195"/>
      <c r="J7" s="231"/>
    </row>
    <row r="8" spans="1:13" s="167" customFormat="1" ht="32.25" hidden="1" customHeight="1">
      <c r="A8" s="1156" t="s">
        <v>91</v>
      </c>
      <c r="B8" s="1147" t="s">
        <v>321</v>
      </c>
      <c r="C8" s="1148"/>
      <c r="D8" s="190" t="s">
        <v>397</v>
      </c>
      <c r="E8" s="19" t="s">
        <v>90</v>
      </c>
      <c r="F8" s="1157" t="s">
        <v>322</v>
      </c>
      <c r="G8" s="19" t="s">
        <v>90</v>
      </c>
      <c r="H8" s="19" t="s">
        <v>90</v>
      </c>
    </row>
    <row r="9" spans="1:13" s="167" customFormat="1" ht="50.1" hidden="1" customHeight="1">
      <c r="A9" s="1156"/>
      <c r="B9" s="1149"/>
      <c r="C9" s="1150"/>
      <c r="D9" s="804" t="s">
        <v>6</v>
      </c>
      <c r="E9" s="191" t="s">
        <v>60</v>
      </c>
      <c r="F9" s="1158"/>
      <c r="G9" s="191" t="s">
        <v>60</v>
      </c>
      <c r="H9" s="191" t="s">
        <v>398</v>
      </c>
      <c r="M9" s="6"/>
    </row>
    <row r="10" spans="1:13" s="168" customFormat="1" ht="24.95" hidden="1" customHeight="1">
      <c r="A10" s="1080" t="str">
        <f>'Port Klang West'!A10</f>
        <v>CAPE FAWLEY</v>
      </c>
      <c r="B10" s="1054">
        <f>'Port Klang West'!B10</f>
        <v>74</v>
      </c>
      <c r="C10" s="1055"/>
      <c r="D10" s="1072">
        <f>'Port Klang West'!C10</f>
        <v>44710</v>
      </c>
      <c r="E10" s="1076">
        <f>D10+4</f>
        <v>44714</v>
      </c>
      <c r="F10" s="192" t="s">
        <v>399</v>
      </c>
      <c r="G10" s="192">
        <v>44508</v>
      </c>
      <c r="H10" s="192">
        <f>G10+7</f>
        <v>44515</v>
      </c>
      <c r="I10" s="168" t="s">
        <v>400</v>
      </c>
      <c r="J10" s="167"/>
      <c r="M10" s="6"/>
    </row>
    <row r="11" spans="1:13" s="168" customFormat="1" ht="24.95" hidden="1" customHeight="1">
      <c r="A11" s="1081"/>
      <c r="B11" s="1056"/>
      <c r="C11" s="1057"/>
      <c r="D11" s="1073"/>
      <c r="E11" s="1073"/>
      <c r="F11" s="607" t="s">
        <v>187</v>
      </c>
      <c r="G11" s="478">
        <v>44507</v>
      </c>
      <c r="H11" s="478">
        <f>G11+6</f>
        <v>44513</v>
      </c>
      <c r="J11" s="167"/>
      <c r="M11" s="6"/>
    </row>
    <row r="12" spans="1:13" s="168" customFormat="1" ht="24.95" hidden="1" customHeight="1">
      <c r="A12" s="1153" t="str">
        <f>'Port Klang West'!A11</f>
        <v>SANTA LOUKIA</v>
      </c>
      <c r="B12" s="1151" t="str">
        <f>'Port Klang West'!B11</f>
        <v>194S</v>
      </c>
      <c r="C12" s="1055"/>
      <c r="D12" s="1076">
        <f>D10+7</f>
        <v>44717</v>
      </c>
      <c r="E12" s="1076">
        <f>E10+7</f>
        <v>44721</v>
      </c>
      <c r="F12" s="192" t="s">
        <v>187</v>
      </c>
      <c r="G12" s="192">
        <f>G10+7</f>
        <v>44515</v>
      </c>
      <c r="H12" s="192">
        <f>G12+7</f>
        <v>44522</v>
      </c>
      <c r="J12" s="167"/>
      <c r="M12" s="6"/>
    </row>
    <row r="13" spans="1:13" s="168" customFormat="1" ht="24.95" hidden="1" customHeight="1">
      <c r="A13" s="1154"/>
      <c r="B13" s="1152"/>
      <c r="C13" s="1057"/>
      <c r="D13" s="1073"/>
      <c r="E13" s="1073"/>
      <c r="F13" s="607" t="s">
        <v>187</v>
      </c>
      <c r="G13" s="478">
        <f t="shared" ref="G13:G21" si="0">G11+7</f>
        <v>44514</v>
      </c>
      <c r="H13" s="478">
        <f>G13+6</f>
        <v>44520</v>
      </c>
      <c r="J13" s="167"/>
      <c r="M13" s="6"/>
    </row>
    <row r="14" spans="1:13" ht="22.5" hidden="1" customHeight="1">
      <c r="A14" s="1153" t="str">
        <f>'Port Klang West'!A12</f>
        <v>CAPE FAWLEY</v>
      </c>
      <c r="B14" s="1151" t="str">
        <f>'Port Klang West'!B12</f>
        <v>075S</v>
      </c>
      <c r="C14" s="1055"/>
      <c r="D14" s="1076">
        <f>D12+7</f>
        <v>44724</v>
      </c>
      <c r="E14" s="1076">
        <f>E12+7</f>
        <v>44728</v>
      </c>
      <c r="F14" s="192" t="s">
        <v>187</v>
      </c>
      <c r="G14" s="192">
        <f>G12+7</f>
        <v>44522</v>
      </c>
      <c r="H14" s="192">
        <f>G14+7</f>
        <v>44529</v>
      </c>
      <c r="I14" s="195"/>
      <c r="J14" s="167"/>
      <c r="M14" s="6"/>
    </row>
    <row r="15" spans="1:13" ht="22.5" hidden="1" customHeight="1">
      <c r="A15" s="1154"/>
      <c r="B15" s="1152"/>
      <c r="C15" s="1057"/>
      <c r="D15" s="1145"/>
      <c r="E15" s="1145"/>
      <c r="F15" s="607" t="s">
        <v>187</v>
      </c>
      <c r="G15" s="478">
        <f t="shared" si="0"/>
        <v>44521</v>
      </c>
      <c r="H15" s="478">
        <f>G15+6</f>
        <v>44527</v>
      </c>
      <c r="I15" s="195"/>
      <c r="J15" s="167"/>
    </row>
    <row r="16" spans="1:13" ht="22.5" hidden="1" customHeight="1">
      <c r="A16" s="1153" t="str">
        <f>'Port Klang West'!A13</f>
        <v>SANTA LOUKIA</v>
      </c>
      <c r="B16" s="1151" t="str">
        <f>'Port Klang West'!B13</f>
        <v>195S</v>
      </c>
      <c r="C16" s="1055"/>
      <c r="D16" s="1072">
        <f>D14+7</f>
        <v>44731</v>
      </c>
      <c r="E16" s="1072">
        <f>E14+7</f>
        <v>44735</v>
      </c>
      <c r="F16" s="600" t="s">
        <v>187</v>
      </c>
      <c r="G16" s="192">
        <f>G14+7</f>
        <v>44529</v>
      </c>
      <c r="H16" s="192">
        <f>G16+7</f>
        <v>44536</v>
      </c>
      <c r="I16" s="195"/>
      <c r="J16" s="167"/>
    </row>
    <row r="17" spans="1:38" ht="22.5" hidden="1" customHeight="1">
      <c r="A17" s="1154"/>
      <c r="B17" s="1152"/>
      <c r="C17" s="1057"/>
      <c r="D17" s="1145"/>
      <c r="E17" s="1145"/>
      <c r="F17" s="607" t="s">
        <v>187</v>
      </c>
      <c r="G17" s="478">
        <f t="shared" si="0"/>
        <v>44528</v>
      </c>
      <c r="H17" s="478">
        <f>G17+6</f>
        <v>44534</v>
      </c>
      <c r="I17" s="195"/>
      <c r="J17" s="167"/>
    </row>
    <row r="18" spans="1:38" ht="22.5" hidden="1" customHeight="1">
      <c r="A18" s="1153" t="str">
        <f>'Port Klang West'!A14</f>
        <v>CAPE FAWLEY</v>
      </c>
      <c r="B18" s="1151" t="str">
        <f>'Port Klang West'!B14</f>
        <v>076S</v>
      </c>
      <c r="C18" s="1055"/>
      <c r="D18" s="1072">
        <f>D16+7</f>
        <v>44738</v>
      </c>
      <c r="E18" s="1072">
        <f>E16+7</f>
        <v>44742</v>
      </c>
      <c r="F18" s="192" t="s">
        <v>187</v>
      </c>
      <c r="G18" s="192">
        <f>G16+7</f>
        <v>44536</v>
      </c>
      <c r="H18" s="192">
        <f>G18+7</f>
        <v>44543</v>
      </c>
      <c r="I18" s="195"/>
      <c r="J18" s="167"/>
    </row>
    <row r="19" spans="1:38" ht="22.5" hidden="1" customHeight="1">
      <c r="A19" s="1154"/>
      <c r="B19" s="1152"/>
      <c r="C19" s="1057"/>
      <c r="D19" s="1145"/>
      <c r="E19" s="1145"/>
      <c r="F19" s="607" t="s">
        <v>187</v>
      </c>
      <c r="G19" s="478">
        <f t="shared" si="0"/>
        <v>44535</v>
      </c>
      <c r="H19" s="478">
        <f>G19+6</f>
        <v>44541</v>
      </c>
      <c r="I19" s="195"/>
      <c r="J19" s="167"/>
    </row>
    <row r="20" spans="1:38" ht="22.5" hidden="1" customHeight="1">
      <c r="A20" s="1153" t="str">
        <f>'Port Klang West'!A15</f>
        <v>SANTA LOUKIA</v>
      </c>
      <c r="B20" s="1151" t="str">
        <f>'Port Klang West'!B15</f>
        <v>196S</v>
      </c>
      <c r="C20" s="1055"/>
      <c r="D20" s="1072">
        <f>D18+7</f>
        <v>44745</v>
      </c>
      <c r="E20" s="1072">
        <f>E18+7</f>
        <v>44749</v>
      </c>
      <c r="F20" s="192" t="s">
        <v>187</v>
      </c>
      <c r="G20" s="192">
        <f>G18+7</f>
        <v>44543</v>
      </c>
      <c r="H20" s="192">
        <f>G20+7</f>
        <v>44550</v>
      </c>
      <c r="I20" s="195"/>
      <c r="J20" s="167"/>
    </row>
    <row r="21" spans="1:38" ht="22.5" hidden="1" customHeight="1">
      <c r="A21" s="1154"/>
      <c r="B21" s="1159"/>
      <c r="C21" s="1059"/>
      <c r="D21" s="1145"/>
      <c r="E21" s="1145"/>
      <c r="F21" s="607" t="s">
        <v>187</v>
      </c>
      <c r="G21" s="478">
        <f t="shared" si="0"/>
        <v>44542</v>
      </c>
      <c r="H21" s="478">
        <f>G21+6</f>
        <v>44548</v>
      </c>
      <c r="I21" s="195"/>
      <c r="J21" s="167"/>
    </row>
    <row r="22" spans="1:38" ht="22.5" hidden="1" customHeight="1">
      <c r="A22" s="267"/>
      <c r="B22" s="333"/>
      <c r="C22" s="31"/>
      <c r="D22" s="31"/>
      <c r="E22" s="31"/>
      <c r="F22" s="500"/>
      <c r="G22" s="500"/>
      <c r="H22" s="500"/>
      <c r="I22" s="195"/>
      <c r="J22" s="167"/>
    </row>
    <row r="23" spans="1:38" s="169" customFormat="1" ht="15" hidden="1" customHeight="1">
      <c r="A23" s="193"/>
      <c r="B23" s="193"/>
      <c r="C23" s="193"/>
      <c r="D23" s="184"/>
      <c r="E23" s="194" t="s">
        <v>103</v>
      </c>
      <c r="F23" s="185"/>
      <c r="G23" s="188"/>
      <c r="H23" s="195"/>
      <c r="J23" s="167"/>
    </row>
    <row r="24" spans="1:38" ht="15" hidden="1" customHeight="1">
      <c r="A24" s="196" t="s">
        <v>100</v>
      </c>
      <c r="B24" s="197"/>
      <c r="C24" s="198"/>
      <c r="D24" s="198"/>
      <c r="E24" s="199"/>
      <c r="F24" s="169"/>
      <c r="G24" s="169"/>
      <c r="H24" s="169"/>
      <c r="I24" s="169"/>
      <c r="J24" s="167"/>
    </row>
    <row r="25" spans="1:38" ht="15" hidden="1" customHeight="1">
      <c r="A25" s="200" t="s">
        <v>199</v>
      </c>
      <c r="B25" s="200" t="s">
        <v>327</v>
      </c>
      <c r="C25" s="201"/>
      <c r="D25" s="169"/>
      <c r="E25" s="202"/>
      <c r="F25"/>
      <c r="G25" s="203"/>
      <c r="H25" s="169"/>
      <c r="I25" s="195"/>
      <c r="J25" s="167"/>
    </row>
    <row r="26" spans="1:38" s="170" customFormat="1" ht="20.100000000000001" customHeight="1">
      <c r="A26" s="187"/>
      <c r="B26" s="183"/>
      <c r="C26" s="176"/>
      <c r="D26" s="184"/>
      <c r="E26" s="185"/>
      <c r="F26" s="185"/>
      <c r="G26" s="188"/>
      <c r="H26" s="195"/>
      <c r="I26" s="195"/>
      <c r="J26" s="167"/>
    </row>
    <row r="27" spans="1:38" s="4" customFormat="1" ht="21.75" customHeight="1">
      <c r="A27" s="1160" t="s">
        <v>351</v>
      </c>
      <c r="B27" s="1161"/>
      <c r="C27" s="1164" t="s">
        <v>2</v>
      </c>
      <c r="D27" s="1165"/>
      <c r="E27" s="1166"/>
      <c r="F27" s="204" t="s">
        <v>90</v>
      </c>
      <c r="G27" s="205" t="s">
        <v>356</v>
      </c>
      <c r="H27" s="204" t="s">
        <v>90</v>
      </c>
      <c r="I27" s="204" t="s">
        <v>90</v>
      </c>
      <c r="J27" s="235"/>
    </row>
    <row r="28" spans="1:38" s="171" customFormat="1" ht="21.75" customHeight="1">
      <c r="A28" s="1162"/>
      <c r="B28" s="1163"/>
      <c r="C28" s="1116" t="s">
        <v>110</v>
      </c>
      <c r="D28" s="1117"/>
      <c r="E28" s="1118"/>
      <c r="F28" s="206" t="s">
        <v>56</v>
      </c>
      <c r="G28" s="207" t="s">
        <v>357</v>
      </c>
      <c r="H28" s="208" t="s">
        <v>56</v>
      </c>
      <c r="I28" s="208" t="s">
        <v>398</v>
      </c>
      <c r="J28" s="23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1" customFormat="1" ht="21.75" customHeight="1">
      <c r="A29" s="835" t="s">
        <v>187</v>
      </c>
      <c r="B29" s="43"/>
      <c r="C29" s="44" t="s">
        <v>333</v>
      </c>
      <c r="D29" s="591">
        <v>44708</v>
      </c>
      <c r="E29" s="592" t="s">
        <v>184</v>
      </c>
      <c r="F29" s="591">
        <v>44710</v>
      </c>
      <c r="G29" s="601" t="s">
        <v>187</v>
      </c>
      <c r="H29" s="209">
        <v>44716</v>
      </c>
      <c r="I29" s="209">
        <f>H29+8</f>
        <v>44724</v>
      </c>
      <c r="J29" s="235" t="s">
        <v>401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1" customFormat="1" ht="21.75" customHeight="1">
      <c r="A30" s="833" t="s">
        <v>299</v>
      </c>
      <c r="B30" s="49">
        <v>74</v>
      </c>
      <c r="C30" s="50" t="s">
        <v>334</v>
      </c>
      <c r="D30" s="51">
        <v>44710</v>
      </c>
      <c r="E30" s="52" t="s">
        <v>6</v>
      </c>
      <c r="F30" s="51">
        <v>44712</v>
      </c>
      <c r="G30" s="614" t="s">
        <v>187</v>
      </c>
      <c r="H30" s="211">
        <v>44716</v>
      </c>
      <c r="I30" s="211">
        <f>H30+13</f>
        <v>44729</v>
      </c>
      <c r="J30" s="236" t="s">
        <v>402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71" customFormat="1" ht="21.75" customHeight="1">
      <c r="A31" s="55" t="s">
        <v>335</v>
      </c>
      <c r="B31" s="56" t="s">
        <v>451</v>
      </c>
      <c r="C31" s="57" t="s">
        <v>334</v>
      </c>
      <c r="D31" s="58">
        <v>44711</v>
      </c>
      <c r="E31" s="59" t="s">
        <v>20</v>
      </c>
      <c r="F31" s="58">
        <v>44713</v>
      </c>
      <c r="G31" s="210"/>
      <c r="H31" s="211"/>
      <c r="I31" s="211"/>
      <c r="J31" s="23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71" customFormat="1" ht="21.75" customHeight="1">
      <c r="A32" s="60" t="s">
        <v>316</v>
      </c>
      <c r="B32" s="61" t="s">
        <v>452</v>
      </c>
      <c r="C32" s="62" t="s">
        <v>334</v>
      </c>
      <c r="D32" s="63">
        <v>44711</v>
      </c>
      <c r="E32" s="64" t="s">
        <v>20</v>
      </c>
      <c r="F32" s="63">
        <v>44713</v>
      </c>
      <c r="G32" s="615" t="s">
        <v>187</v>
      </c>
      <c r="H32" s="212">
        <v>44719</v>
      </c>
      <c r="I32" s="212">
        <f>H32+8</f>
        <v>44727</v>
      </c>
      <c r="J32" s="4" t="s">
        <v>403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71" customFormat="1" ht="21.75" customHeight="1">
      <c r="A33" s="835" t="s">
        <v>187</v>
      </c>
      <c r="B33" s="43"/>
      <c r="C33" s="44" t="s">
        <v>333</v>
      </c>
      <c r="D33" s="45">
        <v>44715</v>
      </c>
      <c r="E33" s="46" t="s">
        <v>184</v>
      </c>
      <c r="F33" s="45">
        <v>44717</v>
      </c>
      <c r="G33" s="601" t="s">
        <v>187</v>
      </c>
      <c r="H33" s="209">
        <f>H29+7</f>
        <v>44723</v>
      </c>
      <c r="I33" s="209">
        <f>H33+8</f>
        <v>44731</v>
      </c>
      <c r="J33" s="23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71" customFormat="1" ht="22.5" customHeight="1">
      <c r="A34" s="833" t="s">
        <v>300</v>
      </c>
      <c r="B34" s="49" t="s">
        <v>447</v>
      </c>
      <c r="C34" s="50" t="s">
        <v>334</v>
      </c>
      <c r="D34" s="51">
        <v>44717</v>
      </c>
      <c r="E34" s="52" t="s">
        <v>6</v>
      </c>
      <c r="F34" s="51">
        <v>44719</v>
      </c>
      <c r="G34" s="614" t="s">
        <v>187</v>
      </c>
      <c r="H34" s="211">
        <f>H30+7</f>
        <v>44723</v>
      </c>
      <c r="I34" s="211">
        <f>H34+13</f>
        <v>44736</v>
      </c>
      <c r="J34" s="23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1" customFormat="1" ht="22.5" customHeight="1">
      <c r="A35" s="55" t="s">
        <v>335</v>
      </c>
      <c r="B35" s="56" t="s">
        <v>453</v>
      </c>
      <c r="C35" s="57" t="s">
        <v>334</v>
      </c>
      <c r="D35" s="58">
        <v>44718</v>
      </c>
      <c r="E35" s="59" t="s">
        <v>20</v>
      </c>
      <c r="F35" s="58">
        <v>44720</v>
      </c>
      <c r="G35" s="210"/>
      <c r="H35" s="211"/>
      <c r="I35" s="211"/>
      <c r="J35" s="23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1" customFormat="1" ht="21.75" customHeight="1">
      <c r="A36" s="60" t="s">
        <v>315</v>
      </c>
      <c r="B36" s="61" t="s">
        <v>453</v>
      </c>
      <c r="C36" s="62" t="s">
        <v>334</v>
      </c>
      <c r="D36" s="63">
        <v>44718</v>
      </c>
      <c r="E36" s="64" t="s">
        <v>20</v>
      </c>
      <c r="F36" s="63">
        <v>44720</v>
      </c>
      <c r="G36" s="615" t="s">
        <v>187</v>
      </c>
      <c r="H36" s="212">
        <f>H32+7</f>
        <v>44726</v>
      </c>
      <c r="I36" s="212">
        <f>H36+8</f>
        <v>44734</v>
      </c>
      <c r="J36" s="23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1" customFormat="1" ht="21.75" customHeight="1">
      <c r="A37" s="835" t="s">
        <v>187</v>
      </c>
      <c r="B37" s="43"/>
      <c r="C37" s="44" t="s">
        <v>333</v>
      </c>
      <c r="D37" s="45">
        <v>44722</v>
      </c>
      <c r="E37" s="46" t="s">
        <v>184</v>
      </c>
      <c r="F37" s="45">
        <v>44724</v>
      </c>
      <c r="G37" s="601" t="s">
        <v>187</v>
      </c>
      <c r="H37" s="209">
        <f>H33+7</f>
        <v>44730</v>
      </c>
      <c r="I37" s="209">
        <f>H37+8</f>
        <v>44738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71" customFormat="1" ht="21.75" customHeight="1">
      <c r="A38" s="833" t="s">
        <v>299</v>
      </c>
      <c r="B38" s="49" t="s">
        <v>532</v>
      </c>
      <c r="C38" s="50" t="s">
        <v>334</v>
      </c>
      <c r="D38" s="51">
        <v>44724</v>
      </c>
      <c r="E38" s="52" t="s">
        <v>6</v>
      </c>
      <c r="F38" s="51">
        <v>44726</v>
      </c>
      <c r="G38" s="614" t="s">
        <v>187</v>
      </c>
      <c r="H38" s="211">
        <f>H34+7</f>
        <v>44730</v>
      </c>
      <c r="I38" s="211">
        <f>H38+13</f>
        <v>44743</v>
      </c>
      <c r="J38" s="237"/>
      <c r="K38" s="4"/>
      <c r="L38" s="4"/>
      <c r="M38" s="4"/>
      <c r="N38" s="58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71" customFormat="1" ht="21.75" customHeight="1">
      <c r="A39" s="55" t="s">
        <v>335</v>
      </c>
      <c r="B39" s="56" t="s">
        <v>538</v>
      </c>
      <c r="C39" s="57" t="s">
        <v>334</v>
      </c>
      <c r="D39" s="58">
        <v>44725</v>
      </c>
      <c r="E39" s="59" t="s">
        <v>20</v>
      </c>
      <c r="F39" s="58">
        <v>44727</v>
      </c>
      <c r="G39" s="210"/>
      <c r="H39" s="211"/>
      <c r="I39" s="211"/>
      <c r="J39" s="23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71" customFormat="1" ht="21.75" customHeight="1">
      <c r="A40" s="60" t="s">
        <v>316</v>
      </c>
      <c r="B40" s="61" t="s">
        <v>536</v>
      </c>
      <c r="C40" s="62" t="s">
        <v>334</v>
      </c>
      <c r="D40" s="63">
        <v>44725</v>
      </c>
      <c r="E40" s="64" t="s">
        <v>20</v>
      </c>
      <c r="F40" s="63">
        <v>44727</v>
      </c>
      <c r="G40" s="615" t="s">
        <v>187</v>
      </c>
      <c r="H40" s="212">
        <f>H36+7</f>
        <v>44733</v>
      </c>
      <c r="I40" s="212">
        <f>H40+8</f>
        <v>44741</v>
      </c>
      <c r="J40" s="23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71" customFormat="1" ht="21.75" customHeight="1">
      <c r="A41" s="602" t="s">
        <v>187</v>
      </c>
      <c r="B41" s="43"/>
      <c r="C41" s="44" t="s">
        <v>333</v>
      </c>
      <c r="D41" s="45">
        <v>44729</v>
      </c>
      <c r="E41" s="46" t="s">
        <v>184</v>
      </c>
      <c r="F41" s="45">
        <v>44731</v>
      </c>
      <c r="G41" s="601" t="s">
        <v>187</v>
      </c>
      <c r="H41" s="209">
        <f>H37+7</f>
        <v>44737</v>
      </c>
      <c r="I41" s="209">
        <f>H41+8</f>
        <v>44745</v>
      </c>
      <c r="J41" s="23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71" customFormat="1" ht="21.75" customHeight="1">
      <c r="A42" s="833" t="s">
        <v>300</v>
      </c>
      <c r="B42" s="49" t="s">
        <v>534</v>
      </c>
      <c r="C42" s="50" t="s">
        <v>334</v>
      </c>
      <c r="D42" s="51">
        <v>44731</v>
      </c>
      <c r="E42" s="52" t="s">
        <v>6</v>
      </c>
      <c r="F42" s="51">
        <v>44733</v>
      </c>
      <c r="G42" s="614" t="s">
        <v>187</v>
      </c>
      <c r="H42" s="211">
        <f>H38+7</f>
        <v>44737</v>
      </c>
      <c r="I42" s="211">
        <f>H42+13</f>
        <v>44750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71" customFormat="1" ht="21.75" customHeight="1">
      <c r="A43" s="55" t="s">
        <v>335</v>
      </c>
      <c r="B43" s="56" t="s">
        <v>539</v>
      </c>
      <c r="C43" s="57" t="s">
        <v>334</v>
      </c>
      <c r="D43" s="58">
        <v>44732</v>
      </c>
      <c r="E43" s="59" t="s">
        <v>20</v>
      </c>
      <c r="F43" s="58">
        <v>44734</v>
      </c>
      <c r="G43" s="210"/>
      <c r="H43" s="211"/>
      <c r="I43" s="21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71" customFormat="1" ht="21.75" customHeight="1">
      <c r="A44" s="60" t="s">
        <v>315</v>
      </c>
      <c r="B44" s="61" t="s">
        <v>538</v>
      </c>
      <c r="C44" s="62" t="s">
        <v>334</v>
      </c>
      <c r="D44" s="63">
        <v>44732</v>
      </c>
      <c r="E44" s="64" t="s">
        <v>20</v>
      </c>
      <c r="F44" s="63">
        <v>44734</v>
      </c>
      <c r="G44" s="615" t="s">
        <v>187</v>
      </c>
      <c r="H44" s="212">
        <f>H40+7</f>
        <v>44740</v>
      </c>
      <c r="I44" s="212">
        <f>H44+8</f>
        <v>44748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71" customFormat="1" ht="21.75" customHeight="1">
      <c r="A45" s="835" t="s">
        <v>187</v>
      </c>
      <c r="B45" s="43"/>
      <c r="C45" s="44" t="s">
        <v>333</v>
      </c>
      <c r="D45" s="45">
        <v>44736</v>
      </c>
      <c r="E45" s="46" t="s">
        <v>184</v>
      </c>
      <c r="F45" s="45">
        <v>44738</v>
      </c>
      <c r="G45" s="601" t="s">
        <v>187</v>
      </c>
      <c r="H45" s="209">
        <f>H41+7</f>
        <v>44744</v>
      </c>
      <c r="I45" s="209">
        <f>H45+8</f>
        <v>44752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71" customFormat="1" ht="21.75" customHeight="1">
      <c r="A46" s="833" t="s">
        <v>299</v>
      </c>
      <c r="B46" s="49" t="s">
        <v>533</v>
      </c>
      <c r="C46" s="50" t="s">
        <v>334</v>
      </c>
      <c r="D46" s="51">
        <v>44738</v>
      </c>
      <c r="E46" s="52" t="s">
        <v>6</v>
      </c>
      <c r="F46" s="51">
        <v>44740</v>
      </c>
      <c r="G46" s="614" t="s">
        <v>187</v>
      </c>
      <c r="H46" s="211">
        <f>H42+7</f>
        <v>44744</v>
      </c>
      <c r="I46" s="211">
        <f>H46+13</f>
        <v>44757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71" customFormat="1" ht="21.75" customHeight="1">
      <c r="A47" s="55" t="s">
        <v>335</v>
      </c>
      <c r="B47" s="56" t="s">
        <v>540</v>
      </c>
      <c r="C47" s="57" t="s">
        <v>334</v>
      </c>
      <c r="D47" s="58">
        <v>44739</v>
      </c>
      <c r="E47" s="59" t="s">
        <v>20</v>
      </c>
      <c r="F47" s="58">
        <v>44741</v>
      </c>
      <c r="G47" s="210"/>
      <c r="H47" s="211"/>
      <c r="I47" s="21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71" customFormat="1" ht="21.75" customHeight="1">
      <c r="A48" s="60" t="s">
        <v>316</v>
      </c>
      <c r="B48" s="61" t="s">
        <v>537</v>
      </c>
      <c r="C48" s="62" t="s">
        <v>334</v>
      </c>
      <c r="D48" s="63">
        <v>44739</v>
      </c>
      <c r="E48" s="64" t="s">
        <v>20</v>
      </c>
      <c r="F48" s="63">
        <v>44741</v>
      </c>
      <c r="G48" s="615" t="s">
        <v>187</v>
      </c>
      <c r="H48" s="212">
        <f>H44+7</f>
        <v>44747</v>
      </c>
      <c r="I48" s="212">
        <f>H48+8</f>
        <v>44755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71" customFormat="1" ht="21.75" customHeight="1">
      <c r="A49" s="835" t="s">
        <v>187</v>
      </c>
      <c r="B49" s="43"/>
      <c r="C49" s="44" t="s">
        <v>333</v>
      </c>
      <c r="D49" s="45">
        <v>44743</v>
      </c>
      <c r="E49" s="46" t="s">
        <v>184</v>
      </c>
      <c r="F49" s="45">
        <v>44745</v>
      </c>
      <c r="G49" s="601" t="s">
        <v>187</v>
      </c>
      <c r="H49" s="209">
        <f>H45+7</f>
        <v>44751</v>
      </c>
      <c r="I49" s="209">
        <f>H49+8</f>
        <v>44759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71" customFormat="1" ht="21.75" customHeight="1">
      <c r="A50" s="833" t="s">
        <v>300</v>
      </c>
      <c r="B50" s="49" t="s">
        <v>535</v>
      </c>
      <c r="C50" s="50" t="s">
        <v>334</v>
      </c>
      <c r="D50" s="51">
        <v>44745</v>
      </c>
      <c r="E50" s="52" t="s">
        <v>6</v>
      </c>
      <c r="F50" s="51">
        <v>44747</v>
      </c>
      <c r="G50" s="614" t="s">
        <v>187</v>
      </c>
      <c r="H50" s="211">
        <f>H46+7</f>
        <v>44751</v>
      </c>
      <c r="I50" s="211">
        <f>H50+13</f>
        <v>44764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71" customFormat="1" ht="21.75" customHeight="1">
      <c r="A51" s="55" t="s">
        <v>335</v>
      </c>
      <c r="B51" s="56" t="s">
        <v>541</v>
      </c>
      <c r="C51" s="57" t="s">
        <v>334</v>
      </c>
      <c r="D51" s="58">
        <v>44746</v>
      </c>
      <c r="E51" s="59" t="s">
        <v>20</v>
      </c>
      <c r="F51" s="58">
        <v>44748</v>
      </c>
      <c r="G51" s="210"/>
      <c r="H51" s="211"/>
      <c r="I51" s="21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4" customFormat="1" ht="15" customHeight="1">
      <c r="A52" s="60" t="s">
        <v>315</v>
      </c>
      <c r="B52" s="61" t="s">
        <v>539</v>
      </c>
      <c r="C52" s="62" t="s">
        <v>334</v>
      </c>
      <c r="D52" s="63">
        <v>44746</v>
      </c>
      <c r="E52" s="64" t="s">
        <v>20</v>
      </c>
      <c r="F52" s="63">
        <v>44748</v>
      </c>
      <c r="G52" s="615" t="s">
        <v>187</v>
      </c>
      <c r="H52" s="212">
        <f>H48+7</f>
        <v>44754</v>
      </c>
      <c r="I52" s="212">
        <f>H52+8</f>
        <v>44762</v>
      </c>
    </row>
    <row r="53" spans="1:38" s="4" customFormat="1" ht="15" customHeight="1">
      <c r="A53" s="489"/>
      <c r="B53" s="490"/>
      <c r="C53" s="97"/>
      <c r="D53" s="97"/>
      <c r="E53" s="97"/>
      <c r="F53" s="97"/>
      <c r="G53" s="501"/>
      <c r="H53" s="502"/>
      <c r="I53" s="502"/>
      <c r="J53" s="5"/>
    </row>
    <row r="54" spans="1:38" s="4" customFormat="1" ht="15" customHeight="1">
      <c r="A54" s="489"/>
      <c r="B54" s="490"/>
      <c r="C54" s="97"/>
      <c r="D54" s="97"/>
      <c r="E54" s="97"/>
      <c r="F54" s="97"/>
      <c r="G54" s="501"/>
      <c r="H54" s="502"/>
      <c r="I54" s="502"/>
      <c r="J54" s="5"/>
    </row>
    <row r="55" spans="1:38" ht="15" customHeight="1">
      <c r="A55" s="489"/>
      <c r="B55" s="490"/>
      <c r="C55" s="97"/>
      <c r="D55" s="97"/>
      <c r="E55" s="97"/>
      <c r="F55" s="97"/>
      <c r="G55" s="501"/>
      <c r="H55" s="502"/>
      <c r="I55" s="502"/>
    </row>
    <row r="56" spans="1:38" s="4" customFormat="1" ht="15" customHeight="1">
      <c r="A56" s="5"/>
      <c r="B56" s="5"/>
      <c r="C56" s="5"/>
      <c r="D56" s="5"/>
      <c r="E56" s="194" t="s">
        <v>103</v>
      </c>
      <c r="F56" s="5"/>
      <c r="G56" s="5"/>
      <c r="H56" s="213"/>
      <c r="I56" s="5"/>
    </row>
    <row r="57" spans="1:38" s="4" customFormat="1" ht="15" customHeight="1">
      <c r="A57" s="67" t="s">
        <v>317</v>
      </c>
      <c r="B57" s="214"/>
      <c r="C57" s="215"/>
      <c r="D57" s="216"/>
      <c r="E57" s="217"/>
      <c r="F57" s="217"/>
    </row>
    <row r="58" spans="1:38" s="4" customFormat="1" ht="15" customHeight="1">
      <c r="A58" s="72" t="str">
        <f>'YANGON (AWPT)'!A68</f>
        <v>15:00 PM FRI at TCHP //21:00 PM THU at CAT LAI // 22:00 PM THU in PHUC LONG, TRANSIMEX, TANAMEXCO (don’t accept ICD PHUOCLONG /BINHDUONG)</v>
      </c>
      <c r="B58" s="218"/>
      <c r="C58" s="218"/>
      <c r="D58" s="74"/>
      <c r="E58" s="74"/>
      <c r="F58" s="74"/>
      <c r="G58" s="75"/>
      <c r="I58" s="5"/>
    </row>
    <row r="59" spans="1:38" s="4" customFormat="1" ht="15" customHeight="1">
      <c r="A59" s="76" t="s">
        <v>302</v>
      </c>
      <c r="B59" s="219"/>
      <c r="C59" s="78"/>
      <c r="D59" s="79"/>
      <c r="E59" s="80"/>
      <c r="F59" s="80"/>
      <c r="G59" s="81"/>
      <c r="I59" s="5"/>
    </row>
    <row r="60" spans="1:38" s="4" customFormat="1" ht="15" customHeight="1">
      <c r="A60" s="82" t="s">
        <v>337</v>
      </c>
      <c r="B60" s="220"/>
      <c r="C60" s="220"/>
      <c r="F60" s="85"/>
      <c r="I60" s="5"/>
    </row>
    <row r="61" spans="1:38" s="4" customFormat="1" ht="15" customHeight="1">
      <c r="A61" s="87" t="s">
        <v>338</v>
      </c>
      <c r="B61" s="5"/>
      <c r="C61" s="5"/>
      <c r="D61" s="5"/>
      <c r="E61" s="5"/>
      <c r="F61" s="5"/>
      <c r="G61" s="194"/>
      <c r="H61" s="213"/>
      <c r="I61" s="5"/>
    </row>
    <row r="62" spans="1:38" ht="15.75">
      <c r="A62" s="221" t="s">
        <v>81</v>
      </c>
      <c r="B62" s="222"/>
      <c r="C62" s="222"/>
      <c r="D62" s="223"/>
      <c r="E62" s="224"/>
      <c r="F62" s="4"/>
      <c r="G62" s="4"/>
      <c r="H62" s="4"/>
      <c r="I62" s="4"/>
    </row>
    <row r="63" spans="1:38" ht="15.75">
      <c r="A63" s="149" t="s">
        <v>0</v>
      </c>
      <c r="B63" s="225"/>
      <c r="C63" s="226"/>
      <c r="D63" s="227"/>
      <c r="E63" s="162"/>
      <c r="F63" s="4"/>
      <c r="G63" s="4"/>
      <c r="H63" s="4"/>
      <c r="I63" s="4"/>
    </row>
    <row r="64" spans="1:38" ht="20.25">
      <c r="A64" s="218" t="s">
        <v>104</v>
      </c>
      <c r="B64" s="228"/>
      <c r="C64" s="4"/>
      <c r="D64" s="229"/>
      <c r="E64" s="162"/>
      <c r="F64" s="4"/>
      <c r="G64" s="4"/>
      <c r="H64" s="4"/>
      <c r="I64" s="4"/>
    </row>
    <row r="65" spans="1:9" ht="20.25">
      <c r="A65" s="218" t="s">
        <v>83</v>
      </c>
      <c r="B65" s="228"/>
      <c r="C65" s="4"/>
      <c r="D65" s="229"/>
      <c r="E65" s="162"/>
      <c r="F65" s="4"/>
      <c r="G65" s="4"/>
      <c r="H65" s="4"/>
      <c r="I65" s="4"/>
    </row>
    <row r="66" spans="1:9" ht="20.25">
      <c r="A66" s="162" t="s">
        <v>84</v>
      </c>
      <c r="B66" s="228"/>
      <c r="C66" s="4"/>
      <c r="D66" s="229"/>
      <c r="E66" s="4"/>
      <c r="F66" s="4"/>
      <c r="G66" s="4"/>
      <c r="H66" s="4"/>
      <c r="I66" s="4"/>
    </row>
    <row r="67" spans="1:9" ht="20.25">
      <c r="A67" s="155" t="s">
        <v>105</v>
      </c>
      <c r="B67" s="228"/>
      <c r="C67" s="4"/>
      <c r="D67" s="229"/>
      <c r="E67" s="4"/>
      <c r="F67" s="4"/>
      <c r="G67" s="4"/>
      <c r="H67" s="4"/>
      <c r="I67" s="4"/>
    </row>
  </sheetData>
  <customSheetViews>
    <customSheetView guid="{035FD7B7-E407-47C6-82D2-F16A7036DEE3}" scale="75" showGridLines="0" fitToPage="1" topLeftCell="A31">
      <selection activeCell="B50" sqref="B50"/>
      <pageMargins left="0" right="0" top="0" bottom="0" header="0" footer="0"/>
      <pageSetup paperSize="9" scale="25" orientation="landscape" r:id="rId1"/>
    </customSheetView>
    <customSheetView guid="{D73C7D54-4891-4237-9750-225D2462AB34}" scale="75" showGridLines="0" fitToPage="1" topLeftCell="A31">
      <selection activeCell="B50" sqref="B50"/>
      <pageMargins left="0" right="0" top="0" bottom="0" header="0" footer="0"/>
      <pageSetup paperSize="9" scale="25" orientation="landscape" r:id="rId2"/>
    </customSheetView>
    <customSheetView guid="{77C6715E-78A8-45AF-BBE5-55C648F3FD39}" scale="75" showGridLines="0" fitToPage="1">
      <selection activeCell="H38" sqref="H38"/>
      <pageMargins left="0" right="0" top="0" bottom="0" header="0" footer="0"/>
      <pageSetup paperSize="9" scale="25" orientation="landscape" r:id="rId3"/>
    </customSheetView>
    <customSheetView guid="{C6EA2456-9077-41F6-8AD1-2B98609E6968}" scale="75" showGridLines="0" fitToPage="1" topLeftCell="A25">
      <selection activeCell="A29" sqref="A29:E52"/>
      <pageMargins left="0" right="0" top="0" bottom="0" header="0" footer="0"/>
      <pageSetup paperSize="9" scale="25" orientation="landscape" r:id="rId4"/>
    </customSheetView>
    <customSheetView guid="{36EED012-CDEF-4DC1-8A77-CC61E5DDA9AF}" scale="75" showGridLines="0" fitToPage="1" topLeftCell="A4">
      <selection activeCell="G12" sqref="G12"/>
      <pageMargins left="0" right="0" top="0" bottom="0" header="0" footer="0"/>
      <pageSetup paperSize="9" scale="25" orientation="landscape" r:id="rId5"/>
    </customSheetView>
    <customSheetView guid="{6D779134-8889-443F-9ACA-8D735092180D}" scale="75" showGridLines="0" fitToPage="1" topLeftCell="A29">
      <selection activeCell="G53" sqref="G53"/>
      <pageMargins left="0" right="0" top="0" bottom="0" header="0" footer="0"/>
      <pageSetup paperSize="9" scale="27" orientation="landscape" r:id="rId6"/>
    </customSheetView>
    <customSheetView guid="{DB8C7FDF-A076-429E-9C69-19F5346810D2}" scale="75" showPageBreaks="1" showGridLines="0" fitToPage="1" view="pageBreakPreview" topLeftCell="A7">
      <selection activeCell="G24" sqref="G24"/>
      <pageMargins left="0" right="0" top="0" bottom="0" header="0" footer="0"/>
      <pageSetup paperSize="9" scale="22" orientation="landscape"/>
    </customSheetView>
    <customSheetView guid="{4BAB3EE4-9C54-4B90-B433-C200B8083694}" scale="75" showPageBreaks="1" showGridLines="0" fitToPage="1" view="pageBreakPreview" topLeftCell="A8">
      <selection activeCell="G29" sqref="G29"/>
      <pageMargins left="0" right="0" top="0" bottom="0" header="0" footer="0"/>
      <pageSetup paperSize="9" scale="22" orientation="landscape"/>
    </customSheetView>
    <customSheetView guid="{A0571078-F8D9-4419-99DA-CC05A0A8884F}" scale="70" showPageBreaks="1" showGridLines="0" fitToPage="1" printArea="1" view="pageBreakPreview" topLeftCell="A10">
      <selection activeCell="J8" sqref="J8:N23"/>
      <pageMargins left="0" right="0" top="0" bottom="0" header="0" footer="0"/>
      <pageSetup paperSize="9" scale="49" orientation="landscape"/>
    </customSheetView>
    <customSheetView guid="{23D6460C-E645-4432-B260-E5EED77E92F3}" scale="75" showPageBreaks="1" showGridLines="0" fitToPage="1" printArea="1" view="pageBreakPreview" topLeftCell="A25">
      <selection activeCell="G38" sqref="G38"/>
      <pageMargins left="0" right="0" top="0" bottom="0" header="0" footer="0"/>
      <pageSetup paperSize="9" scale="46" orientation="landscape"/>
    </customSheetView>
    <customSheetView guid="{CEA7FD87-719A-426A-B06E-9D4E99783EED}" scale="75" showPageBreaks="1" showGridLines="0" fitToPage="1" view="pageBreakPreview" topLeftCell="A6">
      <selection activeCell="B33" sqref="B33"/>
      <pageMargins left="0" right="0" top="0" bottom="0" header="0" footer="0"/>
      <pageSetup paperSize="9" scale="22" orientation="landscape"/>
    </customSheetView>
    <customSheetView guid="{88931C49-9137-4FED-AEBA-55DC84EE773E}" scale="75" showPageBreaks="1" showGridLines="0" fitToPage="1" view="pageBreakPreview">
      <selection activeCell="G13" sqref="G13"/>
      <pageMargins left="0" right="0" top="0" bottom="0" header="0" footer="0"/>
      <pageSetup paperSize="9" scale="22" orientation="landscape"/>
    </customSheetView>
    <customSheetView guid="{D7835D66-B13D-4A90-85BF-DC3ACE120431}" scale="75" showPageBreaks="1" showGridLines="0" fitToPage="1" view="pageBreakPreview" topLeftCell="A10">
      <selection activeCell="F36" sqref="F36"/>
      <pageMargins left="0" right="0" top="0" bottom="0" header="0" footer="0"/>
      <pageSetup paperSize="9" scale="25" orientation="landscape"/>
    </customSheetView>
    <customSheetView guid="{93A7AE30-CF2C-4CF1-930B-9425B5F5817D}" scale="75" showPageBreaks="1" showGridLines="0" fitToPage="1" view="pageBreakPreview" topLeftCell="A8">
      <selection activeCell="G28" sqref="G28"/>
      <pageMargins left="0" right="0" top="0" bottom="0" header="0" footer="0"/>
      <pageSetup paperSize="9" scale="25" orientation="landscape"/>
    </customSheetView>
    <customSheetView guid="{C00304E5-BAC8-4C34-B3D2-AD7EACE0CB92}" scale="75" showPageBreaks="1" showGridLines="0" fitToPage="1" view="pageBreakPreview" topLeftCell="A7">
      <selection activeCell="G24" sqref="G24"/>
      <pageMargins left="0" right="0" top="0" bottom="0" header="0" footer="0"/>
      <pageSetup paperSize="9" scale="22" orientation="landscape"/>
    </customSheetView>
    <customSheetView guid="{B9C309E4-7299-4CD5-AAAB-CF9542D1540F}" scale="75" showPageBreaks="1" showGridLines="0" fitToPage="1" view="pageBreakPreview" topLeftCell="A10">
      <selection activeCell="F36" sqref="F36"/>
      <pageMargins left="0" right="0" top="0" bottom="0" header="0" footer="0"/>
      <pageSetup paperSize="9" scale="25" orientation="landscape"/>
    </customSheetView>
    <customSheetView guid="{3E9A2BAE-164D-47A0-8104-C7D4E0A4EAEF}" scale="75" showGridLines="0" fitToPage="1">
      <selection activeCell="G10" sqref="G10"/>
      <pageMargins left="0" right="0" top="0" bottom="0" header="0" footer="0"/>
      <pageSetup paperSize="9" scale="25" orientation="landscape" r:id="rId7"/>
    </customSheetView>
    <customSheetView guid="{3DA74F3E-F145-470D-BDA0-4288A858AFDF}" scale="75" showPageBreaks="1" showGridLines="0" fitToPage="1" view="pageBreakPreview">
      <selection activeCell="H32" sqref="H32"/>
      <pageMargins left="0" right="0" top="0" bottom="0" header="0" footer="0"/>
      <pageSetup paperSize="9" scale="27" orientation="landscape" r:id="rId8"/>
    </customSheetView>
    <customSheetView guid="{8E2DF192-20FD-40DB-8385-493ED9B1C2BF}" scale="75" showGridLines="0" fitToPage="1" topLeftCell="A31">
      <selection activeCell="B50" sqref="B50"/>
      <pageMargins left="0" right="0" top="0" bottom="0" header="0" footer="0"/>
      <pageSetup paperSize="9" scale="25" orientation="landscape" r:id="rId9"/>
    </customSheetView>
  </customSheetViews>
  <mergeCells count="32">
    <mergeCell ref="E18:E19"/>
    <mergeCell ref="E20:E21"/>
    <mergeCell ref="A27:B28"/>
    <mergeCell ref="C27:E27"/>
    <mergeCell ref="C28:E28"/>
    <mergeCell ref="D12:D13"/>
    <mergeCell ref="B20:C21"/>
    <mergeCell ref="B16:C17"/>
    <mergeCell ref="A16:A17"/>
    <mergeCell ref="D20:D21"/>
    <mergeCell ref="A20:A21"/>
    <mergeCell ref="A18:A19"/>
    <mergeCell ref="B18:C19"/>
    <mergeCell ref="D14:D15"/>
    <mergeCell ref="D16:D17"/>
    <mergeCell ref="D18:D19"/>
    <mergeCell ref="E16:E17"/>
    <mergeCell ref="A1:I2"/>
    <mergeCell ref="B8:C9"/>
    <mergeCell ref="B10:C11"/>
    <mergeCell ref="B12:C13"/>
    <mergeCell ref="A14:A15"/>
    <mergeCell ref="B14:C15"/>
    <mergeCell ref="E10:E11"/>
    <mergeCell ref="E12:E13"/>
    <mergeCell ref="E14:E15"/>
    <mergeCell ref="A4:H4"/>
    <mergeCell ref="A8:A9"/>
    <mergeCell ref="F8:F9"/>
    <mergeCell ref="A10:A11"/>
    <mergeCell ref="A12:A13"/>
    <mergeCell ref="D10:D11"/>
  </mergeCells>
  <hyperlinks>
    <hyperlink ref="A6" location="MENU!A1" display="BACK TO MENU" xr:uid="{00000000-0004-0000-1600-000000000000}"/>
  </hyperlinks>
  <pageMargins left="0.7" right="0.7" top="0.75" bottom="0.75" header="0.3" footer="0.3"/>
  <pageSetup paperSize="9" scale="25" orientation="landscape" r:id="rId10"/>
  <drawing r:id="rId11"/>
  <legacyDrawing r:id="rId1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1:N111"/>
  <sheetViews>
    <sheetView showGridLines="0" topLeftCell="A60" zoomScale="85" zoomScaleNormal="85" zoomScaleSheetLayoutView="85" workbookViewId="0">
      <selection activeCell="G100" sqref="G100"/>
    </sheetView>
  </sheetViews>
  <sheetFormatPr defaultColWidth="8" defaultRowHeight="12.75"/>
  <cols>
    <col min="1" max="1" width="21" style="6" customWidth="1"/>
    <col min="2" max="2" width="11.625" style="7" customWidth="1"/>
    <col min="3" max="3" width="8.25" style="6" customWidth="1"/>
    <col min="4" max="4" width="17.25" style="6" customWidth="1"/>
    <col min="5" max="5" width="22.25" style="6" customWidth="1"/>
    <col min="6" max="6" width="36.625" style="6" customWidth="1"/>
    <col min="7" max="7" width="40.5" style="6" customWidth="1"/>
    <col min="8" max="8" width="13.625" style="8" customWidth="1"/>
    <col min="9" max="9" width="22.625" style="8" customWidth="1"/>
    <col min="10" max="10" width="17.875" style="8" customWidth="1"/>
    <col min="11" max="11" width="14.25" style="8" customWidth="1"/>
    <col min="12" max="12" width="9.625" style="8" customWidth="1"/>
    <col min="13" max="13" width="11.375" style="8" customWidth="1"/>
    <col min="14" max="16384" width="8" style="6"/>
  </cols>
  <sheetData>
    <row r="1" spans="1:14" ht="24.95" customHeight="1">
      <c r="A1" s="1184" t="s">
        <v>0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5"/>
    </row>
    <row r="2" spans="1:14" ht="24.95" customHeight="1">
      <c r="A2" s="1184"/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5"/>
    </row>
    <row r="3" spans="1:14" ht="15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1" customFormat="1" ht="32.25" customHeight="1">
      <c r="B4" s="11"/>
      <c r="C4" s="12"/>
      <c r="D4" s="12"/>
      <c r="F4" s="12" t="s">
        <v>404</v>
      </c>
      <c r="G4" s="12"/>
      <c r="H4" s="12"/>
      <c r="I4" s="12"/>
      <c r="J4" s="12"/>
      <c r="K4" s="12"/>
      <c r="L4" s="12"/>
      <c r="M4" s="116"/>
      <c r="N4" s="135"/>
    </row>
    <row r="5" spans="1:14" ht="15">
      <c r="A5" s="13" t="s">
        <v>86</v>
      </c>
      <c r="B5" s="14"/>
      <c r="C5" s="15"/>
      <c r="D5" s="15"/>
      <c r="E5" s="15"/>
      <c r="J5" s="88"/>
      <c r="K5" s="88"/>
      <c r="L5" s="88"/>
      <c r="M5" s="88"/>
    </row>
    <row r="6" spans="1:14" s="1" customFormat="1" ht="25.5" customHeight="1">
      <c r="A6" s="1192" t="s">
        <v>405</v>
      </c>
      <c r="B6" s="1192"/>
      <c r="C6" s="1192"/>
      <c r="D6" s="1192"/>
      <c r="E6" s="1192"/>
      <c r="F6" s="1192"/>
      <c r="G6" s="1192"/>
      <c r="H6" s="1192"/>
      <c r="I6" s="1192"/>
      <c r="J6" s="117"/>
      <c r="K6" s="117"/>
      <c r="L6" s="117"/>
      <c r="M6" s="116"/>
      <c r="N6" s="135"/>
    </row>
    <row r="7" spans="1:14" ht="17.25" customHeight="1">
      <c r="A7" s="16"/>
      <c r="B7" s="14"/>
      <c r="C7" s="15"/>
      <c r="D7" s="15"/>
      <c r="E7" s="15"/>
      <c r="F7" s="15"/>
      <c r="G7" s="15"/>
      <c r="H7" s="17" t="s">
        <v>108</v>
      </c>
      <c r="I7" s="118" t="e">
        <f>'KTX1'!D5</f>
        <v>#REF!</v>
      </c>
      <c r="J7" s="88"/>
      <c r="K7" s="88"/>
      <c r="L7" s="88"/>
      <c r="M7" s="119"/>
    </row>
    <row r="8" spans="1:14" ht="32.25" hidden="1" customHeight="1"/>
    <row r="9" spans="1:14" ht="38.25" hidden="1" customHeight="1">
      <c r="A9" s="1195" t="s">
        <v>91</v>
      </c>
      <c r="B9" s="1188" t="s">
        <v>321</v>
      </c>
      <c r="C9" s="1189"/>
      <c r="D9" s="18" t="s">
        <v>274</v>
      </c>
      <c r="E9" s="19" t="s">
        <v>90</v>
      </c>
      <c r="F9" s="1157" t="s">
        <v>322</v>
      </c>
      <c r="G9" s="1186" t="s">
        <v>406</v>
      </c>
      <c r="H9" s="1193" t="s">
        <v>90</v>
      </c>
      <c r="I9" s="1193"/>
      <c r="J9" s="1194"/>
    </row>
    <row r="10" spans="1:14" ht="18" hidden="1" customHeight="1">
      <c r="A10" s="1195"/>
      <c r="B10" s="1190"/>
      <c r="C10" s="1191"/>
      <c r="D10" s="20" t="s">
        <v>6</v>
      </c>
      <c r="E10" s="21" t="s">
        <v>60</v>
      </c>
      <c r="F10" s="1185"/>
      <c r="G10" s="1187"/>
      <c r="H10" s="571" t="s">
        <v>407</v>
      </c>
      <c r="I10" s="570" t="s">
        <v>408</v>
      </c>
      <c r="J10" s="570" t="s">
        <v>409</v>
      </c>
    </row>
    <row r="11" spans="1:14" ht="21" hidden="1" customHeight="1">
      <c r="A11" s="1180" t="str">
        <f>'Port Klang West'!A10</f>
        <v>CAPE FAWLEY</v>
      </c>
      <c r="B11" s="1151">
        <f>'Port Klang West'!B10</f>
        <v>74</v>
      </c>
      <c r="C11" s="1055"/>
      <c r="D11" s="1072">
        <f>'Port Klang West'!C10</f>
        <v>44710</v>
      </c>
      <c r="E11" s="1072">
        <f>D11+4</f>
        <v>44714</v>
      </c>
      <c r="F11" s="621" t="s">
        <v>144</v>
      </c>
      <c r="G11" s="394">
        <v>44507</v>
      </c>
      <c r="H11" s="394">
        <f>G11+5</f>
        <v>44512</v>
      </c>
      <c r="I11" s="394"/>
      <c r="J11" s="394">
        <f>G11+7</f>
        <v>44514</v>
      </c>
      <c r="K11" s="120" t="s">
        <v>410</v>
      </c>
    </row>
    <row r="12" spans="1:14" ht="21" hidden="1" customHeight="1">
      <c r="A12" s="1181"/>
      <c r="B12" s="1152"/>
      <c r="C12" s="1057"/>
      <c r="D12" s="1073"/>
      <c r="E12" s="1073"/>
      <c r="F12" s="608" t="s">
        <v>411</v>
      </c>
      <c r="G12" s="572">
        <v>44505</v>
      </c>
      <c r="H12" s="572">
        <f>G12+6</f>
        <v>44511</v>
      </c>
      <c r="I12" s="572">
        <f>G12+10</f>
        <v>44515</v>
      </c>
      <c r="J12" s="572"/>
      <c r="K12" s="121" t="s">
        <v>389</v>
      </c>
    </row>
    <row r="13" spans="1:14" ht="21" hidden="1" customHeight="1">
      <c r="A13" s="1170" t="str">
        <f>'Port Klang West'!A11</f>
        <v>SANTA LOUKIA</v>
      </c>
      <c r="B13" s="1151" t="str">
        <f>'Port Klang West'!B11</f>
        <v>194S</v>
      </c>
      <c r="C13" s="1055"/>
      <c r="D13" s="1076">
        <f>D11+7</f>
        <v>44717</v>
      </c>
      <c r="E13" s="1076">
        <f>E11+7</f>
        <v>44721</v>
      </c>
      <c r="F13" s="621" t="s">
        <v>412</v>
      </c>
      <c r="G13" s="394">
        <f>G11+7</f>
        <v>44514</v>
      </c>
      <c r="H13" s="394">
        <f>H11+7</f>
        <v>44519</v>
      </c>
      <c r="I13" s="394"/>
      <c r="J13" s="394">
        <f>J11+7</f>
        <v>44521</v>
      </c>
      <c r="K13" s="121"/>
    </row>
    <row r="14" spans="1:14" ht="21" hidden="1" customHeight="1">
      <c r="A14" s="1154"/>
      <c r="B14" s="1152"/>
      <c r="C14" s="1057"/>
      <c r="D14" s="1073"/>
      <c r="E14" s="1073"/>
      <c r="F14" s="608" t="s">
        <v>413</v>
      </c>
      <c r="G14" s="572">
        <f>G12+7</f>
        <v>44512</v>
      </c>
      <c r="H14" s="572">
        <f>H12+7</f>
        <v>44518</v>
      </c>
      <c r="I14" s="572">
        <f>I12+7</f>
        <v>44522</v>
      </c>
      <c r="J14" s="572"/>
    </row>
    <row r="15" spans="1:14" ht="21" hidden="1" customHeight="1">
      <c r="A15" s="1080" t="str">
        <f>'Port Klang West'!A12</f>
        <v>CAPE FAWLEY</v>
      </c>
      <c r="B15" s="1054" t="str">
        <f>'Port Klang West'!B12</f>
        <v>075S</v>
      </c>
      <c r="C15" s="1055"/>
      <c r="D15" s="1076">
        <f>D13+7</f>
        <v>44724</v>
      </c>
      <c r="E15" s="1076">
        <f>E13+7</f>
        <v>44728</v>
      </c>
      <c r="F15" s="621" t="s">
        <v>414</v>
      </c>
      <c r="G15" s="394">
        <f t="shared" ref="G15:H15" si="0">G13+7</f>
        <v>44521</v>
      </c>
      <c r="H15" s="394">
        <f t="shared" si="0"/>
        <v>44526</v>
      </c>
      <c r="I15" s="394"/>
      <c r="J15" s="394">
        <f t="shared" ref="J15" si="1">J13+7</f>
        <v>44528</v>
      </c>
    </row>
    <row r="16" spans="1:14" ht="21" hidden="1" customHeight="1">
      <c r="A16" s="1081"/>
      <c r="B16" s="1058"/>
      <c r="C16" s="1059"/>
      <c r="D16" s="1073"/>
      <c r="E16" s="1073"/>
      <c r="F16" s="608" t="s">
        <v>415</v>
      </c>
      <c r="G16" s="572">
        <f t="shared" ref="G16:I16" si="2">G14+7</f>
        <v>44519</v>
      </c>
      <c r="H16" s="572">
        <f t="shared" si="2"/>
        <v>44525</v>
      </c>
      <c r="I16" s="572">
        <f t="shared" si="2"/>
        <v>44529</v>
      </c>
      <c r="J16" s="572"/>
    </row>
    <row r="17" spans="1:13" ht="21" hidden="1" customHeight="1">
      <c r="A17" s="836" t="s">
        <v>299</v>
      </c>
      <c r="B17" s="1182" t="s">
        <v>416</v>
      </c>
      <c r="C17" s="1055"/>
      <c r="D17" s="1076">
        <f>D15+7</f>
        <v>44731</v>
      </c>
      <c r="E17" s="1076">
        <f>E15+7</f>
        <v>44735</v>
      </c>
      <c r="F17" s="622" t="s">
        <v>417</v>
      </c>
      <c r="G17" s="394">
        <f t="shared" ref="G17:H17" si="3">G15+7</f>
        <v>44528</v>
      </c>
      <c r="H17" s="394">
        <f t="shared" si="3"/>
        <v>44533</v>
      </c>
      <c r="I17" s="394"/>
      <c r="J17" s="394">
        <f t="shared" ref="J17" si="4">J15+7</f>
        <v>44535</v>
      </c>
    </row>
    <row r="18" spans="1:13" ht="21" hidden="1" customHeight="1">
      <c r="A18" s="837"/>
      <c r="B18" s="1060"/>
      <c r="C18" s="1061"/>
      <c r="D18" s="1073"/>
      <c r="E18" s="1073"/>
      <c r="F18" s="608" t="s">
        <v>187</v>
      </c>
      <c r="G18" s="572">
        <f t="shared" ref="G18:I18" si="5">G16+7</f>
        <v>44526</v>
      </c>
      <c r="H18" s="572">
        <f t="shared" si="5"/>
        <v>44532</v>
      </c>
      <c r="I18" s="572">
        <f t="shared" si="5"/>
        <v>44536</v>
      </c>
      <c r="J18" s="572"/>
    </row>
    <row r="19" spans="1:13" ht="21" hidden="1" customHeight="1">
      <c r="A19" s="1180" t="str">
        <f>'Port Klang West'!A14</f>
        <v>CAPE FAWLEY</v>
      </c>
      <c r="B19" s="1177" t="str">
        <f>'Port Klang West'!B14</f>
        <v>076S</v>
      </c>
      <c r="C19" s="1178"/>
      <c r="D19" s="1076">
        <f>D17+7</f>
        <v>44738</v>
      </c>
      <c r="E19" s="1076">
        <f>E17+7</f>
        <v>44742</v>
      </c>
      <c r="F19" s="621" t="s">
        <v>418</v>
      </c>
      <c r="G19" s="394">
        <f t="shared" ref="G19:H19" si="6">G17+7</f>
        <v>44535</v>
      </c>
      <c r="H19" s="394">
        <f t="shared" si="6"/>
        <v>44540</v>
      </c>
      <c r="I19" s="394"/>
      <c r="J19" s="394">
        <f t="shared" ref="J19:J21" si="7">J17+7</f>
        <v>44542</v>
      </c>
    </row>
    <row r="20" spans="1:13" ht="21" hidden="1" customHeight="1">
      <c r="A20" s="1181"/>
      <c r="B20" s="1179"/>
      <c r="C20" s="1061"/>
      <c r="D20" s="1073"/>
      <c r="E20" s="1073"/>
      <c r="F20" s="608" t="s">
        <v>419</v>
      </c>
      <c r="G20" s="572">
        <f t="shared" ref="G20:I20" si="8">G18+7</f>
        <v>44533</v>
      </c>
      <c r="H20" s="572">
        <f t="shared" si="8"/>
        <v>44539</v>
      </c>
      <c r="I20" s="572">
        <f t="shared" si="8"/>
        <v>44543</v>
      </c>
      <c r="J20" s="572"/>
    </row>
    <row r="21" spans="1:13" ht="21" hidden="1" customHeight="1">
      <c r="A21" s="1170" t="str">
        <f>'Port Klang West'!A15</f>
        <v>SANTA LOUKIA</v>
      </c>
      <c r="B21" s="1177" t="str">
        <f>'Port Klang West'!B15</f>
        <v>196S</v>
      </c>
      <c r="C21" s="1178"/>
      <c r="D21" s="1076">
        <f>D19+7</f>
        <v>44745</v>
      </c>
      <c r="E21" s="1076">
        <f>E19+7</f>
        <v>44749</v>
      </c>
      <c r="F21" s="621" t="s">
        <v>420</v>
      </c>
      <c r="G21" s="394">
        <f t="shared" ref="G21:H21" si="9">G19+7</f>
        <v>44542</v>
      </c>
      <c r="H21" s="394">
        <f t="shared" si="9"/>
        <v>44547</v>
      </c>
      <c r="I21" s="394"/>
      <c r="J21" s="394">
        <f t="shared" si="7"/>
        <v>44549</v>
      </c>
    </row>
    <row r="22" spans="1:13" ht="21" hidden="1" customHeight="1">
      <c r="A22" s="1154"/>
      <c r="B22" s="1179"/>
      <c r="C22" s="1061"/>
      <c r="D22" s="1183"/>
      <c r="E22" s="1145"/>
      <c r="F22" s="608" t="s">
        <v>421</v>
      </c>
      <c r="G22" s="572">
        <f t="shared" ref="G22:I22" si="10">G20+7</f>
        <v>44540</v>
      </c>
      <c r="H22" s="572">
        <f t="shared" si="10"/>
        <v>44546</v>
      </c>
      <c r="I22" s="572">
        <f t="shared" si="10"/>
        <v>44550</v>
      </c>
      <c r="J22" s="572"/>
    </row>
    <row r="23" spans="1:13" ht="21" hidden="1" customHeight="1">
      <c r="A23" s="31"/>
      <c r="B23" s="333"/>
      <c r="C23" s="31"/>
      <c r="D23" s="31"/>
      <c r="E23" s="31"/>
      <c r="F23" s="605"/>
      <c r="G23" s="605"/>
      <c r="H23" s="605"/>
      <c r="I23" s="605"/>
      <c r="J23" s="605"/>
    </row>
    <row r="24" spans="1:13" ht="18" hidden="1" customHeight="1">
      <c r="A24" s="29"/>
      <c r="B24" s="30"/>
      <c r="C24" s="31"/>
      <c r="D24" s="31"/>
      <c r="E24" s="31"/>
      <c r="H24" s="5"/>
      <c r="I24" s="122" t="s">
        <v>103</v>
      </c>
      <c r="J24" s="5"/>
      <c r="K24" s="5"/>
    </row>
    <row r="25" spans="1:13" ht="18" hidden="1" customHeight="1">
      <c r="A25" s="32" t="s">
        <v>422</v>
      </c>
      <c r="B25" s="33"/>
      <c r="C25" s="34"/>
      <c r="D25" s="35"/>
      <c r="E25" s="5"/>
      <c r="F25" s="5"/>
      <c r="G25" s="5"/>
      <c r="H25" s="5"/>
      <c r="I25" s="5"/>
      <c r="J25" s="5"/>
      <c r="K25" s="5"/>
    </row>
    <row r="26" spans="1:13" ht="18" hidden="1" customHeight="1"/>
    <row r="27" spans="1:13" ht="18" customHeight="1"/>
    <row r="28" spans="1:13" ht="18" customHeight="1">
      <c r="A28" s="1100" t="s">
        <v>351</v>
      </c>
      <c r="B28" s="1101"/>
      <c r="C28" s="1171" t="s">
        <v>340</v>
      </c>
      <c r="D28" s="1172"/>
      <c r="E28" s="1173"/>
      <c r="F28" s="36" t="s">
        <v>90</v>
      </c>
      <c r="G28" s="37" t="s">
        <v>356</v>
      </c>
      <c r="H28" s="38" t="s">
        <v>90</v>
      </c>
      <c r="I28" s="1174" t="s">
        <v>90</v>
      </c>
      <c r="J28" s="1175"/>
      <c r="K28" s="1176"/>
      <c r="L28" s="123"/>
      <c r="M28" s="119"/>
    </row>
    <row r="29" spans="1:13" s="2" customFormat="1" ht="31.5" customHeight="1">
      <c r="A29" s="1102"/>
      <c r="B29" s="1103"/>
      <c r="C29" s="595"/>
      <c r="D29" s="599" t="s">
        <v>423</v>
      </c>
      <c r="E29" s="597"/>
      <c r="F29" s="40" t="s">
        <v>56</v>
      </c>
      <c r="G29" s="41" t="s">
        <v>357</v>
      </c>
      <c r="H29" s="42" t="s">
        <v>56</v>
      </c>
      <c r="I29" s="124" t="s">
        <v>407</v>
      </c>
      <c r="J29" s="125" t="s">
        <v>408</v>
      </c>
      <c r="K29" s="125" t="s">
        <v>409</v>
      </c>
      <c r="L29" s="123"/>
      <c r="M29" s="119"/>
    </row>
    <row r="30" spans="1:13" s="3" customFormat="1" ht="15.75">
      <c r="A30" s="835" t="s">
        <v>187</v>
      </c>
      <c r="B30" s="43"/>
      <c r="C30" s="44" t="s">
        <v>333</v>
      </c>
      <c r="D30" s="591">
        <v>44708</v>
      </c>
      <c r="E30" s="592" t="s">
        <v>184</v>
      </c>
      <c r="F30" s="591">
        <v>44710</v>
      </c>
      <c r="G30" s="622" t="s">
        <v>471</v>
      </c>
      <c r="H30" s="47">
        <v>44715</v>
      </c>
      <c r="I30" s="47">
        <f>H30+7</f>
        <v>44722</v>
      </c>
      <c r="J30" s="47"/>
      <c r="K30" s="47">
        <f>H30+9</f>
        <v>44724</v>
      </c>
      <c r="L30" s="120" t="s">
        <v>410</v>
      </c>
      <c r="M30" s="119"/>
    </row>
    <row r="31" spans="1:13" s="3" customFormat="1" ht="15.75">
      <c r="A31" s="833" t="s">
        <v>299</v>
      </c>
      <c r="B31" s="49">
        <v>74</v>
      </c>
      <c r="C31" s="50" t="s">
        <v>334</v>
      </c>
      <c r="D31" s="51">
        <v>44710</v>
      </c>
      <c r="E31" s="52" t="s">
        <v>6</v>
      </c>
      <c r="F31" s="51">
        <v>44712</v>
      </c>
      <c r="G31" s="609" t="s">
        <v>393</v>
      </c>
      <c r="H31" s="54">
        <v>44714</v>
      </c>
      <c r="I31" s="54">
        <f>H31+7</f>
        <v>44721</v>
      </c>
      <c r="J31" s="54">
        <f>H31+11</f>
        <v>44725</v>
      </c>
      <c r="K31" s="54"/>
      <c r="L31" s="121" t="s">
        <v>389</v>
      </c>
      <c r="M31" s="119"/>
    </row>
    <row r="32" spans="1:13" s="3" customFormat="1" ht="15.75">
      <c r="A32" s="55" t="s">
        <v>335</v>
      </c>
      <c r="B32" s="56" t="s">
        <v>451</v>
      </c>
      <c r="C32" s="57" t="s">
        <v>334</v>
      </c>
      <c r="D32" s="58">
        <v>44711</v>
      </c>
      <c r="E32" s="59" t="s">
        <v>20</v>
      </c>
      <c r="F32" s="58">
        <v>44713</v>
      </c>
      <c r="G32" s="53"/>
      <c r="H32" s="54"/>
      <c r="I32" s="54"/>
      <c r="J32" s="54"/>
      <c r="K32" s="54"/>
      <c r="L32" s="121"/>
      <c r="M32" s="119"/>
    </row>
    <row r="33" spans="1:13" s="3" customFormat="1" ht="15.75">
      <c r="A33" s="60" t="s">
        <v>316</v>
      </c>
      <c r="B33" s="61" t="s">
        <v>452</v>
      </c>
      <c r="C33" s="62" t="s">
        <v>334</v>
      </c>
      <c r="D33" s="63">
        <v>44711</v>
      </c>
      <c r="E33" s="64" t="s">
        <v>20</v>
      </c>
      <c r="F33" s="63">
        <v>44713</v>
      </c>
      <c r="G33" s="610" t="s">
        <v>473</v>
      </c>
      <c r="H33" s="65">
        <v>44716</v>
      </c>
      <c r="I33" s="65">
        <f>H33+9</f>
        <v>44725</v>
      </c>
      <c r="J33" s="126"/>
      <c r="K33" s="479">
        <f>H33+8</f>
        <v>44724</v>
      </c>
      <c r="L33" s="127" t="s">
        <v>424</v>
      </c>
      <c r="M33" s="119"/>
    </row>
    <row r="34" spans="1:13" s="3" customFormat="1" ht="24" customHeight="1">
      <c r="A34" s="835" t="s">
        <v>187</v>
      </c>
      <c r="B34" s="43"/>
      <c r="C34" s="44" t="s">
        <v>333</v>
      </c>
      <c r="D34" s="45">
        <v>44715</v>
      </c>
      <c r="E34" s="46" t="s">
        <v>184</v>
      </c>
      <c r="F34" s="45">
        <v>44717</v>
      </c>
      <c r="G34" s="622" t="s">
        <v>472</v>
      </c>
      <c r="H34" s="47">
        <f>H30+7</f>
        <v>44722</v>
      </c>
      <c r="I34" s="47">
        <f t="shared" ref="I34" si="11">I30+7</f>
        <v>44729</v>
      </c>
      <c r="J34" s="47"/>
      <c r="K34" s="47">
        <f t="shared" ref="K34" si="12">K30+7</f>
        <v>44731</v>
      </c>
      <c r="L34" s="128"/>
      <c r="M34" s="119"/>
    </row>
    <row r="35" spans="1:13" s="3" customFormat="1" ht="15.75">
      <c r="A35" s="833" t="s">
        <v>300</v>
      </c>
      <c r="B35" s="49" t="s">
        <v>447</v>
      </c>
      <c r="C35" s="50" t="s">
        <v>334</v>
      </c>
      <c r="D35" s="51">
        <v>44717</v>
      </c>
      <c r="E35" s="52" t="s">
        <v>6</v>
      </c>
      <c r="F35" s="51">
        <v>44719</v>
      </c>
      <c r="G35" s="609" t="s">
        <v>394</v>
      </c>
      <c r="H35" s="54">
        <f>H31+7</f>
        <v>44721</v>
      </c>
      <c r="I35" s="54">
        <f>I31+7</f>
        <v>44728</v>
      </c>
      <c r="J35" s="54">
        <f>J31+7</f>
        <v>44732</v>
      </c>
      <c r="K35" s="54"/>
      <c r="L35" s="128"/>
      <c r="M35" s="119"/>
    </row>
    <row r="36" spans="1:13" s="3" customFormat="1" ht="15.75">
      <c r="A36" s="55" t="s">
        <v>335</v>
      </c>
      <c r="B36" s="56" t="s">
        <v>453</v>
      </c>
      <c r="C36" s="57" t="s">
        <v>334</v>
      </c>
      <c r="D36" s="58">
        <v>44718</v>
      </c>
      <c r="E36" s="59" t="s">
        <v>20</v>
      </c>
      <c r="F36" s="58">
        <v>44720</v>
      </c>
      <c r="G36" s="53"/>
      <c r="H36" s="54"/>
      <c r="I36" s="54"/>
      <c r="J36" s="129"/>
      <c r="K36" s="129"/>
      <c r="L36" s="128"/>
      <c r="M36" s="119"/>
    </row>
    <row r="37" spans="1:13" s="3" customFormat="1" ht="15.75">
      <c r="A37" s="60" t="s">
        <v>315</v>
      </c>
      <c r="B37" s="61" t="s">
        <v>453</v>
      </c>
      <c r="C37" s="62" t="s">
        <v>334</v>
      </c>
      <c r="D37" s="63">
        <v>44718</v>
      </c>
      <c r="E37" s="64" t="s">
        <v>20</v>
      </c>
      <c r="F37" s="63">
        <v>44720</v>
      </c>
      <c r="G37" s="610" t="s">
        <v>474</v>
      </c>
      <c r="H37" s="66">
        <f>H33+7</f>
        <v>44723</v>
      </c>
      <c r="I37" s="66">
        <f>I33+7</f>
        <v>44732</v>
      </c>
      <c r="J37" s="130"/>
      <c r="K37" s="66">
        <f>K33+7</f>
        <v>44731</v>
      </c>
      <c r="L37" s="128"/>
      <c r="M37" s="119"/>
    </row>
    <row r="38" spans="1:13" s="3" customFormat="1" ht="15.75">
      <c r="A38" s="835" t="s">
        <v>187</v>
      </c>
      <c r="B38" s="43"/>
      <c r="C38" s="44" t="s">
        <v>333</v>
      </c>
      <c r="D38" s="45">
        <v>44722</v>
      </c>
      <c r="E38" s="46" t="s">
        <v>184</v>
      </c>
      <c r="F38" s="45">
        <v>44724</v>
      </c>
      <c r="G38" s="622" t="s">
        <v>589</v>
      </c>
      <c r="H38" s="47">
        <f>H34+7</f>
        <v>44729</v>
      </c>
      <c r="I38" s="47">
        <f>I34+7</f>
        <v>44736</v>
      </c>
      <c r="J38" s="47"/>
      <c r="K38" s="47">
        <f>K34+7</f>
        <v>44738</v>
      </c>
      <c r="L38" s="128"/>
      <c r="M38" s="119"/>
    </row>
    <row r="39" spans="1:13" s="3" customFormat="1" ht="21" customHeight="1">
      <c r="A39" s="833" t="s">
        <v>299</v>
      </c>
      <c r="B39" s="49" t="s">
        <v>532</v>
      </c>
      <c r="C39" s="50" t="s">
        <v>334</v>
      </c>
      <c r="D39" s="51">
        <v>44724</v>
      </c>
      <c r="E39" s="52" t="s">
        <v>6</v>
      </c>
      <c r="F39" s="51">
        <v>44726</v>
      </c>
      <c r="G39" s="609" t="s">
        <v>593</v>
      </c>
      <c r="H39" s="54">
        <f>H35+7</f>
        <v>44728</v>
      </c>
      <c r="I39" s="54">
        <f t="shared" ref="I39:J39" si="13">I35+7</f>
        <v>44735</v>
      </c>
      <c r="J39" s="54">
        <f t="shared" si="13"/>
        <v>44739</v>
      </c>
      <c r="K39" s="54"/>
      <c r="L39" s="128"/>
      <c r="M39" s="119"/>
    </row>
    <row r="40" spans="1:13" s="3" customFormat="1" ht="21" customHeight="1">
      <c r="A40" s="55" t="s">
        <v>335</v>
      </c>
      <c r="B40" s="56" t="s">
        <v>538</v>
      </c>
      <c r="C40" s="57" t="s">
        <v>334</v>
      </c>
      <c r="D40" s="58">
        <v>44725</v>
      </c>
      <c r="E40" s="59" t="s">
        <v>20</v>
      </c>
      <c r="F40" s="58">
        <v>44727</v>
      </c>
      <c r="G40" s="53"/>
      <c r="H40" s="54"/>
      <c r="I40" s="54"/>
      <c r="J40" s="129"/>
      <c r="K40" s="129"/>
      <c r="L40" s="128"/>
      <c r="M40" s="119"/>
    </row>
    <row r="41" spans="1:13" s="3" customFormat="1" ht="15.75">
      <c r="A41" s="60" t="s">
        <v>316</v>
      </c>
      <c r="B41" s="61" t="s">
        <v>536</v>
      </c>
      <c r="C41" s="62" t="s">
        <v>334</v>
      </c>
      <c r="D41" s="63">
        <v>44725</v>
      </c>
      <c r="E41" s="64" t="s">
        <v>20</v>
      </c>
      <c r="F41" s="63">
        <v>44727</v>
      </c>
      <c r="G41" s="610" t="s">
        <v>594</v>
      </c>
      <c r="H41" s="66">
        <f t="shared" ref="H41:I41" si="14">H37+7</f>
        <v>44730</v>
      </c>
      <c r="I41" s="66">
        <f t="shared" si="14"/>
        <v>44739</v>
      </c>
      <c r="J41" s="130"/>
      <c r="K41" s="66">
        <f t="shared" ref="K41" si="15">K37+7</f>
        <v>44738</v>
      </c>
      <c r="L41" s="128"/>
      <c r="M41" s="119"/>
    </row>
    <row r="42" spans="1:13" s="3" customFormat="1" ht="15.75">
      <c r="A42" s="602" t="s">
        <v>187</v>
      </c>
      <c r="B42" s="43"/>
      <c r="C42" s="44" t="s">
        <v>333</v>
      </c>
      <c r="D42" s="45">
        <v>44729</v>
      </c>
      <c r="E42" s="46" t="s">
        <v>184</v>
      </c>
      <c r="F42" s="45">
        <v>44731</v>
      </c>
      <c r="G42" s="622" t="s">
        <v>590</v>
      </c>
      <c r="H42" s="47">
        <f t="shared" ref="H42:I42" si="16">H38+7</f>
        <v>44736</v>
      </c>
      <c r="I42" s="47">
        <f t="shared" si="16"/>
        <v>44743</v>
      </c>
      <c r="J42" s="47"/>
      <c r="K42" s="47">
        <f t="shared" ref="K42:K46" si="17">K38+7</f>
        <v>44745</v>
      </c>
      <c r="L42" s="128"/>
      <c r="M42" s="119"/>
    </row>
    <row r="43" spans="1:13" s="3" customFormat="1" ht="25.5" customHeight="1">
      <c r="A43" s="833" t="s">
        <v>300</v>
      </c>
      <c r="B43" s="49" t="s">
        <v>534</v>
      </c>
      <c r="C43" s="50" t="s">
        <v>334</v>
      </c>
      <c r="D43" s="51">
        <v>44731</v>
      </c>
      <c r="E43" s="52" t="s">
        <v>6</v>
      </c>
      <c r="F43" s="51">
        <v>44733</v>
      </c>
      <c r="G43" s="609" t="s">
        <v>187</v>
      </c>
      <c r="H43" s="54">
        <f>H39+7</f>
        <v>44735</v>
      </c>
      <c r="I43" s="54">
        <f t="shared" ref="I43:J43" si="18">I39+7</f>
        <v>44742</v>
      </c>
      <c r="J43" s="54">
        <f t="shared" si="18"/>
        <v>44746</v>
      </c>
      <c r="K43" s="54"/>
      <c r="L43" s="128"/>
      <c r="M43" s="119"/>
    </row>
    <row r="44" spans="1:13" s="3" customFormat="1" ht="25.5" customHeight="1">
      <c r="A44" s="55" t="s">
        <v>335</v>
      </c>
      <c r="B44" s="56" t="s">
        <v>539</v>
      </c>
      <c r="C44" s="57" t="s">
        <v>334</v>
      </c>
      <c r="D44" s="58">
        <v>44732</v>
      </c>
      <c r="E44" s="59" t="s">
        <v>20</v>
      </c>
      <c r="F44" s="58">
        <v>44734</v>
      </c>
      <c r="G44" s="53"/>
      <c r="H44" s="54"/>
      <c r="I44" s="54"/>
      <c r="J44" s="129"/>
      <c r="K44" s="129"/>
      <c r="L44" s="128"/>
      <c r="M44" s="119"/>
    </row>
    <row r="45" spans="1:13" s="3" customFormat="1" ht="15.75">
      <c r="A45" s="60" t="s">
        <v>315</v>
      </c>
      <c r="B45" s="61" t="s">
        <v>538</v>
      </c>
      <c r="C45" s="62" t="s">
        <v>334</v>
      </c>
      <c r="D45" s="63">
        <v>44732</v>
      </c>
      <c r="E45" s="64" t="s">
        <v>20</v>
      </c>
      <c r="F45" s="63">
        <v>44734</v>
      </c>
      <c r="G45" s="610" t="s">
        <v>187</v>
      </c>
      <c r="H45" s="66">
        <f t="shared" ref="H45:I45" si="19">H41+7</f>
        <v>44737</v>
      </c>
      <c r="I45" s="66">
        <f t="shared" si="19"/>
        <v>44746</v>
      </c>
      <c r="J45" s="130"/>
      <c r="K45" s="66">
        <f t="shared" ref="K45" si="20">K41+7</f>
        <v>44745</v>
      </c>
      <c r="L45" s="128"/>
      <c r="M45" s="119"/>
    </row>
    <row r="46" spans="1:13" s="3" customFormat="1" ht="15.75">
      <c r="A46" s="835" t="s">
        <v>187</v>
      </c>
      <c r="B46" s="43"/>
      <c r="C46" s="44" t="s">
        <v>333</v>
      </c>
      <c r="D46" s="45">
        <v>44736</v>
      </c>
      <c r="E46" s="46" t="s">
        <v>184</v>
      </c>
      <c r="F46" s="45">
        <v>44738</v>
      </c>
      <c r="G46" s="622" t="s">
        <v>591</v>
      </c>
      <c r="H46" s="47">
        <f t="shared" ref="H46:I46" si="21">H42+7</f>
        <v>44743</v>
      </c>
      <c r="I46" s="47">
        <f t="shared" si="21"/>
        <v>44750</v>
      </c>
      <c r="J46" s="47"/>
      <c r="K46" s="47">
        <f t="shared" si="17"/>
        <v>44752</v>
      </c>
      <c r="L46" s="128"/>
      <c r="M46" s="119"/>
    </row>
    <row r="47" spans="1:13" s="3" customFormat="1" ht="24.75" customHeight="1">
      <c r="A47" s="833" t="s">
        <v>299</v>
      </c>
      <c r="B47" s="49" t="s">
        <v>533</v>
      </c>
      <c r="C47" s="50" t="s">
        <v>334</v>
      </c>
      <c r="D47" s="51">
        <v>44738</v>
      </c>
      <c r="E47" s="52" t="s">
        <v>6</v>
      </c>
      <c r="F47" s="51">
        <v>44740</v>
      </c>
      <c r="G47" s="609" t="s">
        <v>462</v>
      </c>
      <c r="H47" s="54">
        <f>H43+7</f>
        <v>44742</v>
      </c>
      <c r="I47" s="54">
        <f t="shared" ref="I47:J47" si="22">I43+7</f>
        <v>44749</v>
      </c>
      <c r="J47" s="54">
        <f t="shared" si="22"/>
        <v>44753</v>
      </c>
      <c r="K47" s="54"/>
      <c r="L47" s="128"/>
      <c r="M47" s="119"/>
    </row>
    <row r="48" spans="1:13" s="3" customFormat="1" ht="24.75" customHeight="1">
      <c r="A48" s="55" t="s">
        <v>335</v>
      </c>
      <c r="B48" s="56" t="s">
        <v>540</v>
      </c>
      <c r="C48" s="57" t="s">
        <v>334</v>
      </c>
      <c r="D48" s="58">
        <v>44739</v>
      </c>
      <c r="E48" s="59" t="s">
        <v>20</v>
      </c>
      <c r="F48" s="58">
        <v>44741</v>
      </c>
      <c r="G48" s="53"/>
      <c r="H48" s="54"/>
      <c r="I48" s="54"/>
      <c r="J48" s="129"/>
      <c r="K48" s="129"/>
      <c r="L48" s="128"/>
      <c r="M48" s="119"/>
    </row>
    <row r="49" spans="1:14" s="3" customFormat="1" ht="15.75">
      <c r="A49" s="60" t="s">
        <v>316</v>
      </c>
      <c r="B49" s="61" t="s">
        <v>537</v>
      </c>
      <c r="C49" s="62" t="s">
        <v>334</v>
      </c>
      <c r="D49" s="63">
        <v>44739</v>
      </c>
      <c r="E49" s="64" t="s">
        <v>20</v>
      </c>
      <c r="F49" s="63">
        <v>44741</v>
      </c>
      <c r="G49" s="610" t="s">
        <v>595</v>
      </c>
      <c r="H49" s="66">
        <f t="shared" ref="H49:I49" si="23">H45+7</f>
        <v>44744</v>
      </c>
      <c r="I49" s="66">
        <f t="shared" si="23"/>
        <v>44753</v>
      </c>
      <c r="J49" s="130"/>
      <c r="K49" s="66">
        <f t="shared" ref="K49:K50" si="24">K45+7</f>
        <v>44752</v>
      </c>
      <c r="L49" s="128"/>
      <c r="M49" s="119"/>
    </row>
    <row r="50" spans="1:14" s="3" customFormat="1" ht="15.75">
      <c r="A50" s="835" t="s">
        <v>187</v>
      </c>
      <c r="B50" s="43"/>
      <c r="C50" s="44" t="s">
        <v>333</v>
      </c>
      <c r="D50" s="45">
        <v>44743</v>
      </c>
      <c r="E50" s="46" t="s">
        <v>184</v>
      </c>
      <c r="F50" s="45">
        <v>44745</v>
      </c>
      <c r="G50" s="622" t="s">
        <v>592</v>
      </c>
      <c r="H50" s="47">
        <f t="shared" ref="H50:I50" si="25">H46+7</f>
        <v>44750</v>
      </c>
      <c r="I50" s="47">
        <f t="shared" si="25"/>
        <v>44757</v>
      </c>
      <c r="J50" s="47"/>
      <c r="K50" s="47">
        <f t="shared" si="24"/>
        <v>44759</v>
      </c>
      <c r="L50" s="128"/>
      <c r="M50" s="119"/>
    </row>
    <row r="51" spans="1:14" s="3" customFormat="1" ht="15.75">
      <c r="A51" s="833" t="s">
        <v>300</v>
      </c>
      <c r="B51" s="49" t="s">
        <v>535</v>
      </c>
      <c r="C51" s="50" t="s">
        <v>334</v>
      </c>
      <c r="D51" s="51">
        <v>44745</v>
      </c>
      <c r="E51" s="52" t="s">
        <v>6</v>
      </c>
      <c r="F51" s="51">
        <v>44747</v>
      </c>
      <c r="G51" s="609" t="s">
        <v>187</v>
      </c>
      <c r="H51" s="54">
        <f>H47+7</f>
        <v>44749</v>
      </c>
      <c r="I51" s="54">
        <f t="shared" ref="I51:J51" si="26">I47+7</f>
        <v>44756</v>
      </c>
      <c r="J51" s="54">
        <f t="shared" si="26"/>
        <v>44760</v>
      </c>
      <c r="K51" s="54"/>
      <c r="L51" s="128"/>
      <c r="M51" s="119"/>
    </row>
    <row r="52" spans="1:14" s="3" customFormat="1" ht="15.75">
      <c r="A52" s="55" t="s">
        <v>335</v>
      </c>
      <c r="B52" s="56" t="s">
        <v>541</v>
      </c>
      <c r="C52" s="57" t="s">
        <v>334</v>
      </c>
      <c r="D52" s="58">
        <v>44746</v>
      </c>
      <c r="E52" s="59" t="s">
        <v>20</v>
      </c>
      <c r="F52" s="58">
        <v>44748</v>
      </c>
      <c r="G52" s="53"/>
      <c r="H52" s="54"/>
      <c r="I52" s="54"/>
      <c r="J52" s="129"/>
      <c r="K52" s="129"/>
      <c r="L52" s="128"/>
      <c r="M52" s="119"/>
    </row>
    <row r="53" spans="1:14" s="3" customFormat="1" ht="15.75">
      <c r="A53" s="60" t="s">
        <v>315</v>
      </c>
      <c r="B53" s="61" t="s">
        <v>539</v>
      </c>
      <c r="C53" s="62" t="s">
        <v>334</v>
      </c>
      <c r="D53" s="63">
        <v>44746</v>
      </c>
      <c r="E53" s="64" t="s">
        <v>20</v>
      </c>
      <c r="F53" s="63">
        <v>44748</v>
      </c>
      <c r="G53" s="610" t="s">
        <v>596</v>
      </c>
      <c r="H53" s="66">
        <f t="shared" ref="H53:I53" si="27">H49+7</f>
        <v>44751</v>
      </c>
      <c r="I53" s="66">
        <f t="shared" si="27"/>
        <v>44760</v>
      </c>
      <c r="J53" s="130"/>
      <c r="K53" s="66">
        <f t="shared" ref="K53" si="28">K49+7</f>
        <v>44759</v>
      </c>
      <c r="L53" s="128"/>
      <c r="M53" s="119"/>
    </row>
    <row r="54" spans="1:14" s="3" customFormat="1" ht="15.75">
      <c r="A54" s="489"/>
      <c r="B54" s="490"/>
      <c r="C54" s="97"/>
      <c r="D54" s="97"/>
      <c r="E54" s="97"/>
      <c r="F54" s="97"/>
      <c r="G54" s="889"/>
      <c r="H54" s="492"/>
      <c r="I54" s="492"/>
      <c r="J54" s="493"/>
      <c r="K54" s="492"/>
      <c r="L54" s="128"/>
      <c r="M54" s="119"/>
    </row>
    <row r="55" spans="1:14" s="3" customFormat="1" ht="15.75">
      <c r="A55" s="489"/>
      <c r="B55" s="490"/>
      <c r="C55" s="97"/>
      <c r="D55" s="97"/>
      <c r="E55" s="97"/>
      <c r="F55" s="97"/>
      <c r="G55" s="491"/>
      <c r="H55" s="492"/>
      <c r="I55" s="492"/>
      <c r="J55" s="493"/>
      <c r="K55" s="492"/>
      <c r="L55" s="128"/>
      <c r="M55" s="119"/>
    </row>
    <row r="56" spans="1:14" s="3" customFormat="1" ht="15.75">
      <c r="A56" s="67" t="s">
        <v>317</v>
      </c>
      <c r="B56" s="68"/>
      <c r="C56" s="69"/>
      <c r="D56" s="70"/>
      <c r="E56" s="70"/>
      <c r="F56" s="71"/>
      <c r="G56" s="71"/>
      <c r="H56" s="71"/>
      <c r="I56" s="71"/>
      <c r="J56" s="71"/>
      <c r="K56" s="71"/>
      <c r="L56" s="128"/>
      <c r="M56" s="119"/>
    </row>
    <row r="57" spans="1:14" s="3" customFormat="1" ht="15.75">
      <c r="A57" s="72" t="str">
        <f>'YANGON (AWPT)'!A68</f>
        <v>15:00 PM FRI at TCHP //21:00 PM THU at CAT LAI // 22:00 PM THU in PHUC LONG, TRANSIMEX, TANAMEXCO (don’t accept ICD PHUOCLONG /BINHDUONG)</v>
      </c>
      <c r="B57" s="73"/>
      <c r="C57" s="74"/>
      <c r="D57" s="74"/>
      <c r="E57" s="74"/>
      <c r="F57" s="75"/>
      <c r="G57" s="75"/>
      <c r="H57" s="4"/>
      <c r="I57" s="4"/>
      <c r="J57" s="71"/>
      <c r="K57" s="71"/>
      <c r="L57" s="128"/>
      <c r="M57" s="119"/>
    </row>
    <row r="58" spans="1:14" s="3" customFormat="1" ht="15.75">
      <c r="A58" s="76" t="s">
        <v>302</v>
      </c>
      <c r="B58" s="77"/>
      <c r="C58" s="78"/>
      <c r="D58" s="79"/>
      <c r="E58" s="80"/>
      <c r="F58" s="80"/>
      <c r="G58" s="81"/>
      <c r="H58" s="4"/>
      <c r="I58" s="4"/>
      <c r="J58" s="4"/>
      <c r="K58" s="4"/>
      <c r="L58" s="4"/>
      <c r="M58" s="4"/>
    </row>
    <row r="59" spans="1:14" s="3" customFormat="1" ht="18">
      <c r="A59" s="82" t="s">
        <v>337</v>
      </c>
      <c r="B59" s="83"/>
      <c r="C59" s="84"/>
      <c r="D59" s="85"/>
      <c r="E59" s="85"/>
      <c r="F59" s="86"/>
      <c r="G59" s="86"/>
      <c r="H59" s="71"/>
      <c r="I59" s="71"/>
      <c r="J59" s="71"/>
      <c r="K59" s="71"/>
      <c r="L59" s="71"/>
      <c r="M59" s="119"/>
    </row>
    <row r="60" spans="1:14" s="3" customFormat="1" ht="15.75">
      <c r="A60" s="87" t="s">
        <v>338</v>
      </c>
      <c r="B60" s="14"/>
      <c r="C60" s="15"/>
      <c r="D60" s="15"/>
      <c r="E60" s="15"/>
      <c r="F60" s="15"/>
      <c r="G60" s="15"/>
      <c r="H60" s="88"/>
      <c r="I60" s="88"/>
      <c r="J60" s="88"/>
      <c r="K60" s="88"/>
      <c r="L60" s="88"/>
      <c r="M60" s="119"/>
    </row>
    <row r="61" spans="1:14" s="3" customFormat="1" ht="15.75">
      <c r="A61" s="36" t="s">
        <v>351</v>
      </c>
      <c r="B61" s="89"/>
      <c r="C61" s="595"/>
      <c r="D61" s="598" t="s">
        <v>340</v>
      </c>
      <c r="E61" s="597"/>
      <c r="F61" s="36" t="s">
        <v>90</v>
      </c>
      <c r="G61" s="37" t="s">
        <v>356</v>
      </c>
      <c r="H61" s="90" t="s">
        <v>90</v>
      </c>
      <c r="I61" s="1167" t="s">
        <v>90</v>
      </c>
      <c r="J61" s="1168"/>
      <c r="K61" s="1168"/>
      <c r="L61" s="1168"/>
      <c r="M61" s="1169"/>
    </row>
    <row r="62" spans="1:14" s="3" customFormat="1" ht="15.75" customHeight="1">
      <c r="A62" s="39"/>
      <c r="B62" s="91"/>
      <c r="C62" s="595"/>
      <c r="D62" s="596" t="s">
        <v>423</v>
      </c>
      <c r="E62" s="597"/>
      <c r="F62" s="40" t="s">
        <v>56</v>
      </c>
      <c r="G62" s="92" t="s">
        <v>357</v>
      </c>
      <c r="H62" s="93" t="s">
        <v>425</v>
      </c>
      <c r="I62" s="131" t="s">
        <v>426</v>
      </c>
      <c r="J62" s="131" t="s">
        <v>427</v>
      </c>
      <c r="K62" s="131" t="s">
        <v>428</v>
      </c>
      <c r="L62" s="131" t="s">
        <v>76</v>
      </c>
      <c r="M62" s="131" t="s">
        <v>78</v>
      </c>
    </row>
    <row r="63" spans="1:14" s="3" customFormat="1" ht="15.75" customHeight="1">
      <c r="A63" s="602" t="str">
        <f t="shared" ref="A63:B66" si="29">A30</f>
        <v>TBA</v>
      </c>
      <c r="B63" s="819">
        <f t="shared" si="29"/>
        <v>0</v>
      </c>
      <c r="C63" s="44" t="s">
        <v>333</v>
      </c>
      <c r="D63" s="591">
        <f>D30</f>
        <v>44708</v>
      </c>
      <c r="E63" s="592" t="s">
        <v>10</v>
      </c>
      <c r="F63" s="591">
        <f>D63+2</f>
        <v>44710</v>
      </c>
      <c r="G63" s="611" t="s">
        <v>597</v>
      </c>
      <c r="H63" s="94">
        <v>44716</v>
      </c>
      <c r="I63" s="94">
        <f>H63+13</f>
        <v>44729</v>
      </c>
      <c r="J63" s="94"/>
      <c r="K63" s="94"/>
      <c r="L63" s="94">
        <f>H63+9</f>
        <v>44725</v>
      </c>
      <c r="M63" s="94">
        <f>H63+5</f>
        <v>44721</v>
      </c>
      <c r="N63" s="582" t="s">
        <v>429</v>
      </c>
    </row>
    <row r="64" spans="1:14" s="3" customFormat="1" ht="15.75">
      <c r="A64" s="833" t="str">
        <f t="shared" si="29"/>
        <v>CAPE FAWLEY</v>
      </c>
      <c r="B64" s="49">
        <f t="shared" si="29"/>
        <v>74</v>
      </c>
      <c r="C64" s="50" t="s">
        <v>334</v>
      </c>
      <c r="D64" s="51">
        <f>D31</f>
        <v>44710</v>
      </c>
      <c r="E64" s="52" t="s">
        <v>6</v>
      </c>
      <c r="F64" s="51">
        <f>D64+2</f>
        <v>44712</v>
      </c>
      <c r="G64" s="612" t="s">
        <v>463</v>
      </c>
      <c r="H64" s="95">
        <v>44719</v>
      </c>
      <c r="I64" s="95">
        <f>H64+7</f>
        <v>44726</v>
      </c>
      <c r="J64" s="95"/>
      <c r="K64" s="95"/>
      <c r="L64" s="95">
        <f>H64+18</f>
        <v>44737</v>
      </c>
      <c r="M64" s="95">
        <f>H64+21</f>
        <v>44740</v>
      </c>
      <c r="N64" s="583" t="s">
        <v>430</v>
      </c>
    </row>
    <row r="65" spans="1:14" s="3" customFormat="1" ht="15.75">
      <c r="A65" s="55" t="str">
        <f t="shared" si="29"/>
        <v>HANSA OSTERBURG</v>
      </c>
      <c r="B65" s="56" t="str">
        <f t="shared" si="29"/>
        <v>014S</v>
      </c>
      <c r="C65" s="57" t="str">
        <f>C32</f>
        <v>CAT LAI</v>
      </c>
      <c r="D65" s="58">
        <f>D32</f>
        <v>44711</v>
      </c>
      <c r="E65" s="59" t="str">
        <f>E32</f>
        <v>MON</v>
      </c>
      <c r="F65" s="58">
        <f>F32</f>
        <v>44713</v>
      </c>
      <c r="G65" s="114" t="s">
        <v>187</v>
      </c>
      <c r="H65" s="96">
        <v>44719</v>
      </c>
      <c r="I65" s="96">
        <f>H65+12</f>
        <v>44731</v>
      </c>
      <c r="J65" s="96">
        <f>H65+8</f>
        <v>44727</v>
      </c>
      <c r="K65" s="96"/>
      <c r="L65" s="96">
        <f>H65+14</f>
        <v>44733</v>
      </c>
      <c r="M65" s="96"/>
      <c r="N65" s="132" t="s">
        <v>431</v>
      </c>
    </row>
    <row r="66" spans="1:14" s="3" customFormat="1" ht="15.75">
      <c r="A66" s="810" t="str">
        <f t="shared" si="29"/>
        <v>CSCL LIMA</v>
      </c>
      <c r="B66" s="809" t="str">
        <f t="shared" si="29"/>
        <v>132S</v>
      </c>
      <c r="C66" s="811" t="s">
        <v>334</v>
      </c>
      <c r="D66" s="805">
        <f>D33</f>
        <v>44711</v>
      </c>
      <c r="E66" s="807" t="s">
        <v>20</v>
      </c>
      <c r="F66" s="805">
        <f>D66+2</f>
        <v>44713</v>
      </c>
      <c r="G66" s="613" t="s">
        <v>187</v>
      </c>
      <c r="H66" s="98">
        <v>44718</v>
      </c>
      <c r="I66" s="98"/>
      <c r="J66" s="98">
        <f>H66+14</f>
        <v>44732</v>
      </c>
      <c r="K66" s="98"/>
      <c r="L66" s="98">
        <f>H66+11</f>
        <v>44729</v>
      </c>
      <c r="M66" s="98">
        <f>H66+17</f>
        <v>44735</v>
      </c>
      <c r="N66" s="584" t="s">
        <v>432</v>
      </c>
    </row>
    <row r="67" spans="1:14" s="3" customFormat="1" ht="16.5">
      <c r="A67" s="99"/>
      <c r="B67" s="100"/>
      <c r="C67" s="101"/>
      <c r="D67" s="102"/>
      <c r="E67" s="808"/>
      <c r="F67" s="806"/>
      <c r="G67" s="104" t="s">
        <v>607</v>
      </c>
      <c r="H67" s="105">
        <v>44713</v>
      </c>
      <c r="I67" s="105"/>
      <c r="J67" s="105">
        <f>H67+10</f>
        <v>44723</v>
      </c>
      <c r="K67" s="105">
        <f>H67+12</f>
        <v>44725</v>
      </c>
      <c r="L67" s="105"/>
      <c r="M67" s="105">
        <f>H67+6</f>
        <v>44719</v>
      </c>
      <c r="N67" s="585" t="s">
        <v>433</v>
      </c>
    </row>
    <row r="68" spans="1:14" s="3" customFormat="1" ht="16.5">
      <c r="A68" s="106"/>
      <c r="B68" s="107"/>
      <c r="C68" s="108"/>
      <c r="D68" s="109"/>
      <c r="E68" s="110"/>
      <c r="F68" s="111"/>
      <c r="G68" s="112" t="s">
        <v>476</v>
      </c>
      <c r="H68" s="113">
        <v>44715</v>
      </c>
      <c r="I68" s="113"/>
      <c r="J68" s="133">
        <f>H68+9</f>
        <v>44724</v>
      </c>
      <c r="K68" s="113">
        <f>H68+11</f>
        <v>44726</v>
      </c>
      <c r="L68" s="113"/>
      <c r="M68" s="113">
        <f>H68+6</f>
        <v>44721</v>
      </c>
      <c r="N68" s="134" t="s">
        <v>434</v>
      </c>
    </row>
    <row r="69" spans="1:14" s="3" customFormat="1" ht="20.25" customHeight="1">
      <c r="A69" s="602" t="str">
        <f t="shared" ref="A69:B72" si="30">A34</f>
        <v>TBA</v>
      </c>
      <c r="B69" s="819">
        <f t="shared" si="30"/>
        <v>0</v>
      </c>
      <c r="C69" s="44" t="s">
        <v>333</v>
      </c>
      <c r="D69" s="591">
        <f>D34</f>
        <v>44715</v>
      </c>
      <c r="E69" s="592" t="s">
        <v>10</v>
      </c>
      <c r="F69" s="591">
        <f>D69+2</f>
        <v>44717</v>
      </c>
      <c r="G69" s="611" t="s">
        <v>475</v>
      </c>
      <c r="H69" s="94">
        <f t="shared" ref="H69:H76" si="31">H63+7</f>
        <v>44723</v>
      </c>
      <c r="I69" s="94">
        <f t="shared" ref="I69" si="32">I63+7</f>
        <v>44736</v>
      </c>
      <c r="J69" s="94"/>
      <c r="K69" s="94"/>
      <c r="L69" s="94">
        <f>L63+7</f>
        <v>44732</v>
      </c>
      <c r="M69" s="94">
        <f>M63+7</f>
        <v>44728</v>
      </c>
    </row>
    <row r="70" spans="1:14" s="3" customFormat="1" ht="15.75">
      <c r="A70" s="833" t="str">
        <f t="shared" si="30"/>
        <v>SANTA LOUKIA</v>
      </c>
      <c r="B70" s="49" t="str">
        <f t="shared" si="30"/>
        <v>194S</v>
      </c>
      <c r="C70" s="50" t="s">
        <v>334</v>
      </c>
      <c r="D70" s="51">
        <f>D35</f>
        <v>44717</v>
      </c>
      <c r="E70" s="52" t="s">
        <v>6</v>
      </c>
      <c r="F70" s="51">
        <f>D70+2</f>
        <v>44719</v>
      </c>
      <c r="G70" s="612" t="s">
        <v>187</v>
      </c>
      <c r="H70" s="95">
        <f t="shared" ref="H70:H75" si="33">H64+7</f>
        <v>44726</v>
      </c>
      <c r="I70" s="95">
        <f>H70+7</f>
        <v>44733</v>
      </c>
      <c r="J70" s="95"/>
      <c r="K70" s="95"/>
      <c r="L70" s="95">
        <f>H70+18</f>
        <v>44744</v>
      </c>
      <c r="M70" s="95">
        <f>H70+21</f>
        <v>44747</v>
      </c>
    </row>
    <row r="71" spans="1:14" s="3" customFormat="1" ht="15.75">
      <c r="A71" s="55" t="str">
        <f t="shared" si="30"/>
        <v>HANSA OSTERBURG</v>
      </c>
      <c r="B71" s="56" t="str">
        <f t="shared" si="30"/>
        <v>015S</v>
      </c>
      <c r="C71" s="57" t="s">
        <v>334</v>
      </c>
      <c r="D71" s="58">
        <f>D65+7</f>
        <v>44718</v>
      </c>
      <c r="E71" s="59" t="s">
        <v>20</v>
      </c>
      <c r="F71" s="58">
        <f>D71+2</f>
        <v>44720</v>
      </c>
      <c r="G71" s="114" t="s">
        <v>603</v>
      </c>
      <c r="H71" s="96">
        <f t="shared" si="33"/>
        <v>44726</v>
      </c>
      <c r="I71" s="96">
        <f>H71+12</f>
        <v>44738</v>
      </c>
      <c r="J71" s="96">
        <f>H71+8</f>
        <v>44734</v>
      </c>
      <c r="K71" s="96"/>
      <c r="L71" s="96">
        <f>H71+14</f>
        <v>44740</v>
      </c>
      <c r="M71" s="96"/>
    </row>
    <row r="72" spans="1:14" s="3" customFormat="1" ht="15.75">
      <c r="A72" s="810" t="str">
        <f t="shared" si="30"/>
        <v>SPIRIT OF CAPE TOWN</v>
      </c>
      <c r="B72" s="809" t="str">
        <f t="shared" si="30"/>
        <v>015S</v>
      </c>
      <c r="C72" s="811" t="s">
        <v>334</v>
      </c>
      <c r="D72" s="805">
        <f>D37</f>
        <v>44718</v>
      </c>
      <c r="E72" s="807" t="s">
        <v>20</v>
      </c>
      <c r="F72" s="805">
        <f>D72+2</f>
        <v>44720</v>
      </c>
      <c r="G72" s="613" t="s">
        <v>187</v>
      </c>
      <c r="H72" s="98">
        <f t="shared" si="33"/>
        <v>44725</v>
      </c>
      <c r="I72" s="98"/>
      <c r="J72" s="98">
        <f>H72+14</f>
        <v>44739</v>
      </c>
      <c r="K72" s="98"/>
      <c r="L72" s="98">
        <f>H72+11</f>
        <v>44736</v>
      </c>
      <c r="M72" s="98">
        <f>H72+17</f>
        <v>44742</v>
      </c>
    </row>
    <row r="73" spans="1:14" s="3" customFormat="1" ht="16.5">
      <c r="A73" s="820"/>
      <c r="B73" s="100"/>
      <c r="C73" s="101"/>
      <c r="D73" s="102"/>
      <c r="E73" s="808"/>
      <c r="F73" s="812"/>
      <c r="G73" s="104" t="s">
        <v>609</v>
      </c>
      <c r="H73" s="105">
        <f t="shared" si="33"/>
        <v>44720</v>
      </c>
      <c r="I73" s="105"/>
      <c r="J73" s="105">
        <f>H73+10</f>
        <v>44730</v>
      </c>
      <c r="K73" s="105">
        <f>H73+12</f>
        <v>44732</v>
      </c>
      <c r="L73" s="105"/>
      <c r="M73" s="105">
        <f>H73+6</f>
        <v>44726</v>
      </c>
    </row>
    <row r="74" spans="1:14" s="3" customFormat="1" ht="15" customHeight="1">
      <c r="A74" s="106"/>
      <c r="B74" s="107"/>
      <c r="C74" s="108"/>
      <c r="D74" s="109"/>
      <c r="E74" s="110"/>
      <c r="F74" s="109"/>
      <c r="G74" s="112" t="s">
        <v>477</v>
      </c>
      <c r="H74" s="113">
        <f t="shared" si="33"/>
        <v>44722</v>
      </c>
      <c r="I74" s="113"/>
      <c r="J74" s="133">
        <f>H74+9</f>
        <v>44731</v>
      </c>
      <c r="K74" s="113">
        <f>H74+11</f>
        <v>44733</v>
      </c>
      <c r="L74" s="113"/>
      <c r="M74" s="113">
        <f>H74+6</f>
        <v>44728</v>
      </c>
    </row>
    <row r="75" spans="1:14" s="3" customFormat="1" ht="15.75">
      <c r="A75" s="602" t="str">
        <f t="shared" ref="A75:B78" si="34">A38</f>
        <v>TBA</v>
      </c>
      <c r="B75" s="590">
        <f t="shared" si="34"/>
        <v>0</v>
      </c>
      <c r="C75" s="44" t="s">
        <v>333</v>
      </c>
      <c r="D75" s="45">
        <f>D38</f>
        <v>44722</v>
      </c>
      <c r="E75" s="46" t="s">
        <v>10</v>
      </c>
      <c r="F75" s="591">
        <f>D75+2</f>
        <v>44724</v>
      </c>
      <c r="G75" s="611" t="s">
        <v>598</v>
      </c>
      <c r="H75" s="94">
        <f t="shared" si="33"/>
        <v>44730</v>
      </c>
      <c r="I75" s="94">
        <f>I69+7</f>
        <v>44743</v>
      </c>
      <c r="J75" s="94"/>
      <c r="K75" s="94"/>
      <c r="L75" s="94">
        <f>L69+7</f>
        <v>44739</v>
      </c>
      <c r="M75" s="94">
        <f>M69+7</f>
        <v>44735</v>
      </c>
    </row>
    <row r="76" spans="1:14" s="3" customFormat="1" ht="15.75">
      <c r="A76" s="833" t="str">
        <f t="shared" si="34"/>
        <v>CAPE FAWLEY</v>
      </c>
      <c r="B76" s="49" t="str">
        <f t="shared" si="34"/>
        <v>075S</v>
      </c>
      <c r="C76" s="50" t="s">
        <v>334</v>
      </c>
      <c r="D76" s="51">
        <f>D70+7</f>
        <v>44724</v>
      </c>
      <c r="E76" s="52" t="s">
        <v>6</v>
      </c>
      <c r="F76" s="51">
        <f>D76+2</f>
        <v>44726</v>
      </c>
      <c r="G76" s="612" t="s">
        <v>601</v>
      </c>
      <c r="H76" s="95">
        <f t="shared" si="31"/>
        <v>44733</v>
      </c>
      <c r="I76" s="95">
        <f>H76+7</f>
        <v>44740</v>
      </c>
      <c r="J76" s="95"/>
      <c r="K76" s="95"/>
      <c r="L76" s="95">
        <f>H76+18</f>
        <v>44751</v>
      </c>
      <c r="M76" s="95">
        <f>H76+21</f>
        <v>44754</v>
      </c>
    </row>
    <row r="77" spans="1:14" ht="15.75">
      <c r="A77" s="55" t="str">
        <f t="shared" si="34"/>
        <v>HANSA OSTERBURG</v>
      </c>
      <c r="B77" s="56" t="str">
        <f t="shared" si="34"/>
        <v>016S</v>
      </c>
      <c r="C77" s="57" t="s">
        <v>334</v>
      </c>
      <c r="D77" s="58">
        <f>D71+7</f>
        <v>44725</v>
      </c>
      <c r="E77" s="59" t="s">
        <v>20</v>
      </c>
      <c r="F77" s="58">
        <f>D77+2</f>
        <v>44727</v>
      </c>
      <c r="G77" s="114" t="s">
        <v>604</v>
      </c>
      <c r="H77" s="96">
        <f t="shared" ref="H77" si="35">H71+7</f>
        <v>44733</v>
      </c>
      <c r="I77" s="96">
        <f>H77+12</f>
        <v>44745</v>
      </c>
      <c r="J77" s="96">
        <f>H77+8</f>
        <v>44741</v>
      </c>
      <c r="K77" s="96"/>
      <c r="L77" s="96">
        <f>H77+14</f>
        <v>44747</v>
      </c>
      <c r="M77" s="96"/>
    </row>
    <row r="78" spans="1:14" s="4" customFormat="1" ht="15" customHeight="1">
      <c r="A78" s="810" t="str">
        <f t="shared" si="34"/>
        <v>CSCL LIMA</v>
      </c>
      <c r="B78" s="809" t="str">
        <f t="shared" si="34"/>
        <v>133S</v>
      </c>
      <c r="C78" s="97" t="s">
        <v>334</v>
      </c>
      <c r="D78" s="805">
        <f>D41</f>
        <v>44725</v>
      </c>
      <c r="E78" s="807" t="s">
        <v>20</v>
      </c>
      <c r="F78" s="805">
        <f>D78+2</f>
        <v>44727</v>
      </c>
      <c r="G78" s="613" t="s">
        <v>187</v>
      </c>
      <c r="H78" s="98">
        <f>H72+7</f>
        <v>44732</v>
      </c>
      <c r="I78" s="98"/>
      <c r="J78" s="98">
        <f>H78+14</f>
        <v>44746</v>
      </c>
      <c r="K78" s="98"/>
      <c r="L78" s="98">
        <f>H78+11</f>
        <v>44743</v>
      </c>
      <c r="M78" s="98">
        <f>H78+17</f>
        <v>44749</v>
      </c>
    </row>
    <row r="79" spans="1:14" ht="16.5">
      <c r="A79" s="99"/>
      <c r="B79" s="100"/>
      <c r="C79" s="101"/>
      <c r="D79" s="102"/>
      <c r="E79" s="103"/>
      <c r="F79" s="812"/>
      <c r="G79" s="104" t="s">
        <v>608</v>
      </c>
      <c r="H79" s="105">
        <f t="shared" ref="H79:I81" si="36">H73+7</f>
        <v>44727</v>
      </c>
      <c r="I79" s="105"/>
      <c r="J79" s="105">
        <f>H79+10</f>
        <v>44737</v>
      </c>
      <c r="K79" s="105">
        <f>H79+12</f>
        <v>44739</v>
      </c>
      <c r="L79" s="105"/>
      <c r="M79" s="105">
        <f>H79+6</f>
        <v>44733</v>
      </c>
    </row>
    <row r="80" spans="1:14" s="4" customFormat="1" ht="15" customHeight="1">
      <c r="A80" s="106"/>
      <c r="B80" s="107"/>
      <c r="C80" s="108"/>
      <c r="D80" s="109"/>
      <c r="E80" s="110"/>
      <c r="F80" s="109"/>
      <c r="G80" s="112" t="s">
        <v>187</v>
      </c>
      <c r="H80" s="113">
        <f t="shared" si="36"/>
        <v>44729</v>
      </c>
      <c r="I80" s="113"/>
      <c r="J80" s="133">
        <f>H80+9</f>
        <v>44738</v>
      </c>
      <c r="K80" s="113">
        <f>H80+11</f>
        <v>44740</v>
      </c>
      <c r="L80" s="113"/>
      <c r="M80" s="113">
        <f>H80+6</f>
        <v>44735</v>
      </c>
    </row>
    <row r="81" spans="1:13" s="5" customFormat="1" ht="21" customHeight="1">
      <c r="A81" s="602" t="str">
        <f t="shared" ref="A81:B84" si="37">A42</f>
        <v>TBA</v>
      </c>
      <c r="B81" s="590">
        <f t="shared" si="37"/>
        <v>0</v>
      </c>
      <c r="C81" s="44" t="s">
        <v>333</v>
      </c>
      <c r="D81" s="45">
        <f>D75+7</f>
        <v>44729</v>
      </c>
      <c r="E81" s="46" t="s">
        <v>10</v>
      </c>
      <c r="F81" s="591">
        <f>D81+2</f>
        <v>44731</v>
      </c>
      <c r="G81" s="611" t="s">
        <v>599</v>
      </c>
      <c r="H81" s="94">
        <f>H75+7</f>
        <v>44737</v>
      </c>
      <c r="I81" s="94">
        <f t="shared" si="36"/>
        <v>44750</v>
      </c>
      <c r="J81" s="94"/>
      <c r="K81" s="94"/>
      <c r="L81" s="94">
        <f t="shared" ref="L81" si="38">L75+7</f>
        <v>44746</v>
      </c>
      <c r="M81" s="94">
        <f t="shared" ref="M81" si="39">M75+7</f>
        <v>44742</v>
      </c>
    </row>
    <row r="82" spans="1:13" s="5" customFormat="1" ht="21" customHeight="1">
      <c r="A82" s="833" t="str">
        <f t="shared" si="37"/>
        <v>SANTA LOUKIA</v>
      </c>
      <c r="B82" s="49" t="str">
        <f t="shared" si="37"/>
        <v>195S</v>
      </c>
      <c r="C82" s="50" t="s">
        <v>334</v>
      </c>
      <c r="D82" s="51">
        <f>D76+7</f>
        <v>44731</v>
      </c>
      <c r="E82" s="52" t="s">
        <v>6</v>
      </c>
      <c r="F82" s="51">
        <f>D82+2</f>
        <v>44733</v>
      </c>
      <c r="G82" s="612" t="s">
        <v>602</v>
      </c>
      <c r="H82" s="95">
        <f>H76+7</f>
        <v>44740</v>
      </c>
      <c r="I82" s="95">
        <f>H82+7</f>
        <v>44747</v>
      </c>
      <c r="J82" s="95"/>
      <c r="K82" s="95"/>
      <c r="L82" s="95">
        <f>H82+18</f>
        <v>44758</v>
      </c>
      <c r="M82" s="95">
        <f>H82+21</f>
        <v>44761</v>
      </c>
    </row>
    <row r="83" spans="1:13" s="5" customFormat="1" ht="21" customHeight="1">
      <c r="A83" s="55" t="str">
        <f t="shared" si="37"/>
        <v>HANSA OSTERBURG</v>
      </c>
      <c r="B83" s="56" t="str">
        <f t="shared" si="37"/>
        <v>017S</v>
      </c>
      <c r="C83" s="57" t="s">
        <v>334</v>
      </c>
      <c r="D83" s="58">
        <f>D77+7</f>
        <v>44732</v>
      </c>
      <c r="E83" s="59" t="s">
        <v>20</v>
      </c>
      <c r="F83" s="58">
        <f>D83+2</f>
        <v>44734</v>
      </c>
      <c r="G83" s="114" t="s">
        <v>605</v>
      </c>
      <c r="H83" s="96">
        <f t="shared" ref="H83" si="40">H77+7</f>
        <v>44740</v>
      </c>
      <c r="I83" s="96">
        <f>H83+12</f>
        <v>44752</v>
      </c>
      <c r="J83" s="96">
        <f>H83+8</f>
        <v>44748</v>
      </c>
      <c r="K83" s="96"/>
      <c r="L83" s="96">
        <f>H83+14</f>
        <v>44754</v>
      </c>
      <c r="M83" s="96"/>
    </row>
    <row r="84" spans="1:13" s="5" customFormat="1" ht="22.5" customHeight="1">
      <c r="A84" s="810" t="str">
        <f t="shared" si="37"/>
        <v>SPIRIT OF CAPE TOWN</v>
      </c>
      <c r="B84" s="809" t="str">
        <f t="shared" si="37"/>
        <v>016S</v>
      </c>
      <c r="C84" s="97" t="s">
        <v>334</v>
      </c>
      <c r="D84" s="805">
        <f>D45</f>
        <v>44732</v>
      </c>
      <c r="E84" s="807" t="s">
        <v>20</v>
      </c>
      <c r="F84" s="805">
        <f>D84+2</f>
        <v>44734</v>
      </c>
      <c r="G84" s="613" t="s">
        <v>187</v>
      </c>
      <c r="H84" s="98">
        <f>H78+7</f>
        <v>44739</v>
      </c>
      <c r="I84" s="98"/>
      <c r="J84" s="98">
        <f>H84+14</f>
        <v>44753</v>
      </c>
      <c r="K84" s="98"/>
      <c r="L84" s="98">
        <f>H84+11</f>
        <v>44750</v>
      </c>
      <c r="M84" s="98">
        <f>H84+17</f>
        <v>44756</v>
      </c>
    </row>
    <row r="85" spans="1:13" s="5" customFormat="1" ht="22.5" customHeight="1">
      <c r="A85" s="99"/>
      <c r="B85" s="100"/>
      <c r="C85" s="101"/>
      <c r="D85" s="102"/>
      <c r="E85" s="808"/>
      <c r="F85" s="812"/>
      <c r="G85" s="104" t="s">
        <v>187</v>
      </c>
      <c r="H85" s="105">
        <f t="shared" ref="H85:I87" si="41">H79+7</f>
        <v>44734</v>
      </c>
      <c r="I85" s="105"/>
      <c r="J85" s="105">
        <f>H85+10</f>
        <v>44744</v>
      </c>
      <c r="K85" s="105">
        <f>H85+12</f>
        <v>44746</v>
      </c>
      <c r="L85" s="105"/>
      <c r="M85" s="105">
        <f>H85+6</f>
        <v>44740</v>
      </c>
    </row>
    <row r="86" spans="1:13" s="5" customFormat="1" ht="29.25" customHeight="1">
      <c r="A86" s="106"/>
      <c r="B86" s="107"/>
      <c r="C86" s="108"/>
      <c r="D86" s="109"/>
      <c r="E86" s="110"/>
      <c r="F86" s="109"/>
      <c r="G86" s="112" t="s">
        <v>610</v>
      </c>
      <c r="H86" s="113">
        <f t="shared" si="41"/>
        <v>44736</v>
      </c>
      <c r="I86" s="113"/>
      <c r="J86" s="133">
        <f>H86+9</f>
        <v>44745</v>
      </c>
      <c r="K86" s="113">
        <f>H86+11</f>
        <v>44747</v>
      </c>
      <c r="L86" s="113"/>
      <c r="M86" s="113">
        <f>H86+6</f>
        <v>44742</v>
      </c>
    </row>
    <row r="87" spans="1:13" s="5" customFormat="1" ht="22.5" customHeight="1">
      <c r="A87" s="602" t="str">
        <f t="shared" ref="A87:B90" si="42">A46</f>
        <v>TBA</v>
      </c>
      <c r="B87" s="590">
        <f t="shared" si="42"/>
        <v>0</v>
      </c>
      <c r="C87" s="44" t="s">
        <v>333</v>
      </c>
      <c r="D87" s="45">
        <f>D81+7</f>
        <v>44736</v>
      </c>
      <c r="E87" s="46" t="s">
        <v>10</v>
      </c>
      <c r="F87" s="591">
        <f>D87+2</f>
        <v>44738</v>
      </c>
      <c r="G87" s="611" t="s">
        <v>187</v>
      </c>
      <c r="H87" s="94">
        <f>H81+7</f>
        <v>44744</v>
      </c>
      <c r="I87" s="94">
        <f t="shared" si="41"/>
        <v>44757</v>
      </c>
      <c r="J87" s="94"/>
      <c r="K87" s="94"/>
      <c r="L87" s="94">
        <f t="shared" ref="L87" si="43">L81+7</f>
        <v>44753</v>
      </c>
      <c r="M87" s="94">
        <f t="shared" ref="M87" si="44">M81+7</f>
        <v>44749</v>
      </c>
    </row>
    <row r="88" spans="1:13" s="5" customFormat="1" ht="22.5" customHeight="1">
      <c r="A88" s="48" t="str">
        <f t="shared" si="42"/>
        <v>CAPE FAWLEY</v>
      </c>
      <c r="B88" s="49" t="str">
        <f t="shared" si="42"/>
        <v>076S</v>
      </c>
      <c r="C88" s="50" t="s">
        <v>334</v>
      </c>
      <c r="D88" s="51">
        <f>D82+7</f>
        <v>44738</v>
      </c>
      <c r="E88" s="52" t="s">
        <v>6</v>
      </c>
      <c r="F88" s="51">
        <f>D88+2</f>
        <v>44740</v>
      </c>
      <c r="G88" s="612" t="s">
        <v>187</v>
      </c>
      <c r="H88" s="95">
        <f t="shared" ref="H88" si="45">H82+7</f>
        <v>44747</v>
      </c>
      <c r="I88" s="95">
        <f>H88+7</f>
        <v>44754</v>
      </c>
      <c r="J88" s="95"/>
      <c r="K88" s="95"/>
      <c r="L88" s="95">
        <f>H88+18</f>
        <v>44765</v>
      </c>
      <c r="M88" s="95">
        <f>H88+21</f>
        <v>44768</v>
      </c>
    </row>
    <row r="89" spans="1:13" s="5" customFormat="1" ht="22.5" customHeight="1">
      <c r="A89" s="55" t="str">
        <f t="shared" si="42"/>
        <v>HANSA OSTERBURG</v>
      </c>
      <c r="B89" s="56" t="str">
        <f t="shared" si="42"/>
        <v>018S</v>
      </c>
      <c r="C89" s="57" t="s">
        <v>334</v>
      </c>
      <c r="D89" s="58">
        <f>D83+7</f>
        <v>44739</v>
      </c>
      <c r="E89" s="59" t="s">
        <v>20</v>
      </c>
      <c r="F89" s="58">
        <f>D89+2</f>
        <v>44741</v>
      </c>
      <c r="G89" s="114" t="s">
        <v>606</v>
      </c>
      <c r="H89" s="96">
        <f t="shared" ref="H89" si="46">H83+7</f>
        <v>44747</v>
      </c>
      <c r="I89" s="96">
        <f>H89+12</f>
        <v>44759</v>
      </c>
      <c r="J89" s="96">
        <f>H89+8</f>
        <v>44755</v>
      </c>
      <c r="K89" s="96"/>
      <c r="L89" s="96">
        <f>H89+14</f>
        <v>44761</v>
      </c>
      <c r="M89" s="96"/>
    </row>
    <row r="90" spans="1:13" s="5" customFormat="1" ht="22.5" customHeight="1">
      <c r="A90" s="810" t="str">
        <f t="shared" si="42"/>
        <v>CSCL LIMA</v>
      </c>
      <c r="B90" s="809" t="str">
        <f t="shared" si="42"/>
        <v>134S</v>
      </c>
      <c r="C90" s="97" t="s">
        <v>334</v>
      </c>
      <c r="D90" s="805">
        <f>D84+7</f>
        <v>44739</v>
      </c>
      <c r="E90" s="807" t="s">
        <v>20</v>
      </c>
      <c r="F90" s="805">
        <f>D90+2</f>
        <v>44741</v>
      </c>
      <c r="G90" s="613" t="s">
        <v>187</v>
      </c>
      <c r="H90" s="98">
        <f>H84+7</f>
        <v>44746</v>
      </c>
      <c r="I90" s="98"/>
      <c r="J90" s="98">
        <f>H90+14</f>
        <v>44760</v>
      </c>
      <c r="K90" s="98"/>
      <c r="L90" s="98">
        <f>H90+11</f>
        <v>44757</v>
      </c>
      <c r="M90" s="98">
        <f>H90+17</f>
        <v>44763</v>
      </c>
    </row>
    <row r="91" spans="1:13" s="5" customFormat="1" ht="22.5" customHeight="1">
      <c r="A91" s="99"/>
      <c r="B91" s="100"/>
      <c r="C91" s="101"/>
      <c r="D91" s="102"/>
      <c r="E91" s="103"/>
      <c r="F91" s="812"/>
      <c r="G91" s="104" t="s">
        <v>187</v>
      </c>
      <c r="H91" s="105">
        <f t="shared" ref="H91:H92" si="47">H85+7</f>
        <v>44741</v>
      </c>
      <c r="I91" s="105"/>
      <c r="J91" s="105">
        <f>H91+10</f>
        <v>44751</v>
      </c>
      <c r="K91" s="105">
        <f>H91+12</f>
        <v>44753</v>
      </c>
      <c r="L91" s="105"/>
      <c r="M91" s="105">
        <f>H91+6</f>
        <v>44747</v>
      </c>
    </row>
    <row r="92" spans="1:13" s="5" customFormat="1" ht="22.5" customHeight="1">
      <c r="A92" s="106"/>
      <c r="B92" s="107"/>
      <c r="C92" s="108"/>
      <c r="D92" s="109"/>
      <c r="E92" s="110"/>
      <c r="F92" s="109"/>
      <c r="G92" s="112" t="s">
        <v>611</v>
      </c>
      <c r="H92" s="113">
        <f t="shared" si="47"/>
        <v>44743</v>
      </c>
      <c r="I92" s="113"/>
      <c r="J92" s="133">
        <f>H92+9</f>
        <v>44752</v>
      </c>
      <c r="K92" s="113">
        <f>H92+11</f>
        <v>44754</v>
      </c>
      <c r="L92" s="113"/>
      <c r="M92" s="113">
        <f>H92+6</f>
        <v>44749</v>
      </c>
    </row>
    <row r="93" spans="1:13" s="5" customFormat="1" ht="22.5" customHeight="1">
      <c r="A93" s="602" t="str">
        <f t="shared" ref="A93:B96" si="48">A50</f>
        <v>TBA</v>
      </c>
      <c r="B93" s="590">
        <f t="shared" si="48"/>
        <v>0</v>
      </c>
      <c r="C93" s="44" t="s">
        <v>333</v>
      </c>
      <c r="D93" s="45">
        <f>D87+7</f>
        <v>44743</v>
      </c>
      <c r="E93" s="46" t="s">
        <v>10</v>
      </c>
      <c r="F93" s="591">
        <f>D93+2</f>
        <v>44745</v>
      </c>
      <c r="G93" s="611" t="s">
        <v>600</v>
      </c>
      <c r="H93" s="94">
        <f>H87+7</f>
        <v>44751</v>
      </c>
      <c r="I93" s="94">
        <f t="shared" ref="I93" si="49">I87+7</f>
        <v>44764</v>
      </c>
      <c r="J93" s="94"/>
      <c r="K93" s="94"/>
      <c r="L93" s="94">
        <f t="shared" ref="L93:M93" si="50">L87+7</f>
        <v>44760</v>
      </c>
      <c r="M93" s="94">
        <f t="shared" si="50"/>
        <v>44756</v>
      </c>
    </row>
    <row r="94" spans="1:13" s="5" customFormat="1" ht="17.25" customHeight="1">
      <c r="A94" s="833" t="str">
        <f t="shared" si="48"/>
        <v>SANTA LOUKIA</v>
      </c>
      <c r="B94" s="49" t="str">
        <f t="shared" si="48"/>
        <v>196S</v>
      </c>
      <c r="C94" s="50" t="s">
        <v>334</v>
      </c>
      <c r="D94" s="51">
        <f>D88+7</f>
        <v>44745</v>
      </c>
      <c r="E94" s="52" t="s">
        <v>6</v>
      </c>
      <c r="F94" s="51">
        <f>D94+2</f>
        <v>44747</v>
      </c>
      <c r="G94" s="612" t="s">
        <v>187</v>
      </c>
      <c r="H94" s="95">
        <f t="shared" ref="H94:H95" si="51">H88+7</f>
        <v>44754</v>
      </c>
      <c r="I94" s="95">
        <f>H94+7</f>
        <v>44761</v>
      </c>
      <c r="J94" s="95"/>
      <c r="K94" s="95"/>
      <c r="L94" s="95">
        <f>H94+18</f>
        <v>44772</v>
      </c>
      <c r="M94" s="95">
        <f>H94+21</f>
        <v>44775</v>
      </c>
    </row>
    <row r="95" spans="1:13" s="5" customFormat="1" ht="17.25" customHeight="1">
      <c r="A95" s="55" t="str">
        <f t="shared" si="48"/>
        <v>HANSA OSTERBURG</v>
      </c>
      <c r="B95" s="56" t="str">
        <f t="shared" si="48"/>
        <v>019S</v>
      </c>
      <c r="C95" s="57" t="s">
        <v>334</v>
      </c>
      <c r="D95" s="58">
        <f>D89+7</f>
        <v>44746</v>
      </c>
      <c r="E95" s="59" t="s">
        <v>20</v>
      </c>
      <c r="F95" s="58">
        <f>D95+2</f>
        <v>44748</v>
      </c>
      <c r="G95" s="114" t="s">
        <v>187</v>
      </c>
      <c r="H95" s="96">
        <f t="shared" si="51"/>
        <v>44754</v>
      </c>
      <c r="I95" s="96">
        <f>H95+12</f>
        <v>44766</v>
      </c>
      <c r="J95" s="96">
        <f>H95+8</f>
        <v>44762</v>
      </c>
      <c r="K95" s="96"/>
      <c r="L95" s="96">
        <f>H95+14</f>
        <v>44768</v>
      </c>
      <c r="M95" s="96"/>
    </row>
    <row r="96" spans="1:13" s="5" customFormat="1" ht="17.25" customHeight="1">
      <c r="A96" s="810" t="str">
        <f t="shared" si="48"/>
        <v>SPIRIT OF CAPE TOWN</v>
      </c>
      <c r="B96" s="809" t="str">
        <f t="shared" si="48"/>
        <v>017S</v>
      </c>
      <c r="C96" s="97" t="s">
        <v>334</v>
      </c>
      <c r="D96" s="805">
        <f>D90+7</f>
        <v>44746</v>
      </c>
      <c r="E96" s="807" t="s">
        <v>20</v>
      </c>
      <c r="F96" s="805">
        <f>D96+2</f>
        <v>44748</v>
      </c>
      <c r="G96" s="613" t="s">
        <v>187</v>
      </c>
      <c r="H96" s="98">
        <f>H90+7</f>
        <v>44753</v>
      </c>
      <c r="I96" s="98"/>
      <c r="J96" s="98">
        <f>H96+14</f>
        <v>44767</v>
      </c>
      <c r="K96" s="98"/>
      <c r="L96" s="98">
        <f>H96+11</f>
        <v>44764</v>
      </c>
      <c r="M96" s="98">
        <f>H96+17</f>
        <v>44770</v>
      </c>
    </row>
    <row r="97" spans="1:13" s="5" customFormat="1" ht="17.25" customHeight="1">
      <c r="A97" s="99"/>
      <c r="B97" s="100"/>
      <c r="C97" s="101"/>
      <c r="D97" s="102"/>
      <c r="E97" s="103"/>
      <c r="F97" s="812"/>
      <c r="G97" s="104" t="s">
        <v>187</v>
      </c>
      <c r="H97" s="105">
        <f t="shared" ref="H97:H98" si="52">H91+7</f>
        <v>44748</v>
      </c>
      <c r="I97" s="105"/>
      <c r="J97" s="105">
        <f>H97+10</f>
        <v>44758</v>
      </c>
      <c r="K97" s="105">
        <f>H97+12</f>
        <v>44760</v>
      </c>
      <c r="L97" s="105"/>
      <c r="M97" s="105">
        <f>H97+6</f>
        <v>44754</v>
      </c>
    </row>
    <row r="98" spans="1:13" s="5" customFormat="1" ht="17.25" customHeight="1">
      <c r="A98" s="106"/>
      <c r="B98" s="107"/>
      <c r="C98" s="108"/>
      <c r="D98" s="109"/>
      <c r="E98" s="110"/>
      <c r="F98" s="109"/>
      <c r="G98" s="112" t="s">
        <v>612</v>
      </c>
      <c r="H98" s="113">
        <f t="shared" si="52"/>
        <v>44750</v>
      </c>
      <c r="I98" s="113"/>
      <c r="J98" s="133">
        <f>H98+9</f>
        <v>44759</v>
      </c>
      <c r="K98" s="113">
        <f>H98+11</f>
        <v>44761</v>
      </c>
      <c r="L98" s="113"/>
      <c r="M98" s="113">
        <f>H98+6</f>
        <v>44756</v>
      </c>
    </row>
    <row r="99" spans="1:13" s="5" customFormat="1" ht="17.25" customHeight="1">
      <c r="A99" s="494"/>
      <c r="B99" s="495"/>
      <c r="C99" s="496"/>
      <c r="D99" s="497"/>
      <c r="E99" s="498"/>
      <c r="F99" s="497"/>
      <c r="G99" s="499"/>
      <c r="H99" s="499"/>
      <c r="I99" s="499"/>
      <c r="J99" s="499"/>
      <c r="K99" s="499"/>
      <c r="L99" s="499"/>
      <c r="M99" s="499"/>
    </row>
    <row r="100" spans="1:13" s="5" customFormat="1" ht="17.25" customHeight="1">
      <c r="A100" s="67" t="s">
        <v>317</v>
      </c>
      <c r="B100" s="68"/>
      <c r="C100" s="69"/>
      <c r="D100" s="70"/>
      <c r="E100" s="70"/>
      <c r="F100" s="71"/>
      <c r="G100" s="71"/>
      <c r="H100" s="71"/>
      <c r="I100" s="71"/>
      <c r="J100" s="8"/>
      <c r="K100" s="8"/>
      <c r="L100" s="8"/>
      <c r="M100" s="8"/>
    </row>
    <row r="101" spans="1:13" s="5" customFormat="1" ht="12.75" customHeight="1">
      <c r="A101" s="72" t="str">
        <f>'YANGON (AWPT)'!A68</f>
        <v>15:00 PM FRI at TCHP //21:00 PM THU at CAT LAI // 22:00 PM THU in PHUC LONG, TRANSIMEX, TANAMEXCO (don’t accept ICD PHUOCLONG /BINHDUONG)</v>
      </c>
      <c r="B101" s="73"/>
      <c r="C101" s="74"/>
      <c r="D101" s="74"/>
      <c r="E101" s="74"/>
      <c r="F101" s="75"/>
      <c r="G101" s="75"/>
      <c r="H101" s="4"/>
      <c r="I101" s="4"/>
      <c r="J101" s="4"/>
      <c r="K101" s="4"/>
      <c r="L101" s="4"/>
      <c r="M101" s="4"/>
    </row>
    <row r="102" spans="1:13" s="5" customFormat="1" ht="12.75" customHeight="1">
      <c r="A102" s="76" t="s">
        <v>302</v>
      </c>
      <c r="B102" s="77"/>
      <c r="C102" s="78"/>
      <c r="D102" s="79"/>
      <c r="E102" s="80"/>
      <c r="F102" s="80"/>
      <c r="G102" s="81"/>
      <c r="H102" s="4"/>
      <c r="I102" s="4"/>
      <c r="J102" s="4"/>
      <c r="K102" s="4"/>
      <c r="L102" s="4"/>
      <c r="M102" s="4"/>
    </row>
    <row r="103" spans="1:13" s="5" customFormat="1" ht="12.75" customHeight="1">
      <c r="A103" s="82" t="s">
        <v>337</v>
      </c>
      <c r="B103" s="136"/>
      <c r="C103" s="137"/>
      <c r="D103" s="138"/>
      <c r="E103" s="139"/>
      <c r="F103" s="139"/>
      <c r="G103" s="140"/>
    </row>
    <row r="104" spans="1:13" s="5" customFormat="1" ht="12.75" customHeight="1">
      <c r="A104" s="87" t="s">
        <v>338</v>
      </c>
      <c r="B104" s="136"/>
      <c r="C104" s="137"/>
      <c r="D104" s="138"/>
      <c r="E104" s="139"/>
      <c r="F104" s="139"/>
      <c r="G104" s="140"/>
    </row>
    <row r="105" spans="1:13" s="5" customFormat="1" ht="12.75" customHeight="1">
      <c r="A105" s="141"/>
      <c r="B105" s="83"/>
      <c r="C105" s="84"/>
      <c r="D105" s="85"/>
      <c r="E105" s="85"/>
      <c r="F105" s="142"/>
      <c r="G105" s="142"/>
      <c r="H105" s="71"/>
      <c r="I105" s="71"/>
      <c r="J105" s="8"/>
      <c r="K105" s="8"/>
      <c r="L105" s="8"/>
      <c r="M105" s="8"/>
    </row>
    <row r="106" spans="1:13" s="5" customFormat="1" ht="12.75" customHeight="1">
      <c r="A106" s="143" t="s">
        <v>81</v>
      </c>
      <c r="B106" s="144"/>
      <c r="C106" s="145"/>
      <c r="D106" s="146"/>
      <c r="E106" s="147"/>
      <c r="F106" s="148"/>
      <c r="G106" s="8"/>
      <c r="H106" s="8"/>
      <c r="I106" s="163"/>
      <c r="J106" s="8"/>
      <c r="K106" s="8"/>
      <c r="L106" s="8"/>
      <c r="M106" s="8"/>
    </row>
    <row r="107" spans="1:13" s="5" customFormat="1" ht="12.75" customHeight="1">
      <c r="A107" s="149" t="s">
        <v>0</v>
      </c>
      <c r="B107" s="150"/>
      <c r="C107" s="151"/>
      <c r="D107" s="152"/>
      <c r="E107" s="153"/>
      <c r="F107" s="154"/>
      <c r="G107" s="8"/>
      <c r="H107" s="8"/>
      <c r="I107" s="71"/>
      <c r="J107" s="8"/>
      <c r="K107" s="8"/>
      <c r="L107" s="8"/>
      <c r="M107" s="8"/>
    </row>
    <row r="108" spans="1:13" ht="20.25">
      <c r="A108" s="155" t="s">
        <v>104</v>
      </c>
      <c r="B108" s="156"/>
      <c r="C108" s="157"/>
      <c r="D108" s="152"/>
      <c r="E108" s="153"/>
      <c r="F108" s="158"/>
      <c r="G108" s="158"/>
      <c r="H108" s="71"/>
      <c r="I108" s="71"/>
    </row>
    <row r="109" spans="1:13" ht="20.25">
      <c r="A109" s="159" t="s">
        <v>83</v>
      </c>
      <c r="B109" s="156"/>
      <c r="C109" s="157"/>
      <c r="D109" s="152"/>
      <c r="E109" s="153"/>
      <c r="F109" s="142"/>
      <c r="G109" s="160"/>
      <c r="H109" s="161"/>
      <c r="I109" s="164"/>
    </row>
    <row r="110" spans="1:13" ht="20.25">
      <c r="A110" s="162" t="s">
        <v>84</v>
      </c>
      <c r="B110" s="156"/>
      <c r="C110" s="157"/>
      <c r="D110" s="71"/>
      <c r="E110" s="71"/>
      <c r="F110" s="148"/>
      <c r="G110" s="160"/>
      <c r="H110" s="161"/>
      <c r="I110" s="164"/>
    </row>
    <row r="111" spans="1:13" ht="20.25">
      <c r="A111" s="159" t="s">
        <v>105</v>
      </c>
      <c r="B111" s="156"/>
      <c r="C111" s="157"/>
      <c r="D111" s="71"/>
      <c r="E111" s="71"/>
      <c r="F111" s="154"/>
      <c r="G111" s="160"/>
      <c r="H111" s="161"/>
      <c r="I111" s="164"/>
    </row>
  </sheetData>
  <customSheetViews>
    <customSheetView guid="{035FD7B7-E407-47C6-82D2-F16A7036DEE3}" scale="85" showGridLines="0" topLeftCell="A37">
      <selection activeCell="B75" sqref="B75"/>
      <pageMargins left="0" right="0" top="0" bottom="0" header="0" footer="0"/>
      <printOptions horizontalCentered="1"/>
      <pageSetup paperSize="9" scale="26" orientation="landscape" horizontalDpi="204" verticalDpi="196" r:id="rId1"/>
      <headerFooter alignWithMargins="0">
        <oddHeader>&amp;R</oddHeader>
      </headerFooter>
    </customSheetView>
    <customSheetView guid="{D73C7D54-4891-4237-9750-225D2462AB34}" scale="85" showGridLines="0" topLeftCell="A37">
      <selection activeCell="B75" sqref="B75"/>
      <pageMargins left="0" right="0" top="0" bottom="0" header="0" footer="0"/>
      <printOptions horizontalCentered="1"/>
      <pageSetup paperSize="9" scale="26" orientation="landscape" horizontalDpi="204" verticalDpi="196" r:id="rId2"/>
      <headerFooter alignWithMargins="0">
        <oddHeader>&amp;R</oddHeader>
      </headerFooter>
    </customSheetView>
    <customSheetView guid="{77C6715E-78A8-45AF-BBE5-55C648F3FD39}" scale="85" showGridLines="0">
      <selection activeCell="G98" sqref="G98"/>
      <pageMargins left="0" right="0" top="0" bottom="0" header="0" footer="0"/>
      <printOptions horizontalCentered="1"/>
      <pageSetup paperSize="9" scale="26" orientation="landscape" horizontalDpi="204" verticalDpi="196" r:id="rId3"/>
      <headerFooter alignWithMargins="0">
        <oddHeader>&amp;R</oddHeader>
      </headerFooter>
    </customSheetView>
    <customSheetView guid="{C6EA2456-9077-41F6-8AD1-2B98609E6968}" scale="85" showGridLines="0" topLeftCell="A7">
      <selection activeCell="D89" sqref="D89"/>
      <pageMargins left="0" right="0" top="0" bottom="0" header="0" footer="0"/>
      <printOptions horizontalCentered="1"/>
      <pageSetup paperSize="9" scale="26" orientation="landscape" horizontalDpi="204" verticalDpi="196" r:id="rId4"/>
      <headerFooter alignWithMargins="0">
        <oddHeader>&amp;R</oddHeader>
      </headerFooter>
    </customSheetView>
    <customSheetView guid="{36EED012-CDEF-4DC1-8A77-CC61E5DDA9AF}" scale="85" showGridLines="0" topLeftCell="A70">
      <selection activeCell="G97" sqref="G97"/>
      <pageMargins left="0" right="0" top="0" bottom="0" header="0" footer="0"/>
      <printOptions horizontalCentered="1"/>
      <pageSetup paperSize="9" scale="26" orientation="landscape" horizontalDpi="204" verticalDpi="196" r:id="rId5"/>
      <headerFooter alignWithMargins="0">
        <oddHeader>&amp;R</oddHeader>
      </headerFooter>
    </customSheetView>
    <customSheetView guid="{6D779134-8889-443F-9ACA-8D735092180D}" scale="75" showGridLines="0" topLeftCell="A67">
      <selection activeCell="H92" sqref="H92"/>
      <pageMargins left="0" right="0" top="0" bottom="0" header="0" footer="0"/>
      <printOptions horizontalCentered="1"/>
      <pageSetup paperSize="9" scale="26" orientation="landscape" horizontalDpi="204" verticalDpi="196" r:id="rId6"/>
      <headerFooter alignWithMargins="0">
        <oddHeader>&amp;R</oddHeader>
      </headerFooter>
    </customSheetView>
    <customSheetView guid="{DB8C7FDF-A076-429E-9C69-19F5346810D2}" scale="85" showPageBreaks="1" showGridLines="0" view="pageBreakPreview" topLeftCell="A13">
      <selection activeCell="F17" sqref="F1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4BAB3EE4-9C54-4B90-B433-C200B8083694}" scale="85" showPageBreaks="1" showGridLines="0" view="pageBreakPreview">
      <selection activeCell="G67" sqref="G6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A0571078-F8D9-4419-99DA-CC05A0A8884F}" scale="85" showPageBreaks="1" showGridLines="0" printArea="1" view="pageBreakPreview" topLeftCell="A65">
      <selection activeCell="D82" sqref="D82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23D6460C-E645-4432-B260-E5EED77E92F3}" scale="85" showPageBreaks="1" showGridLines="0" printArea="1" view="pageBreakPreview" topLeftCell="A31">
      <selection activeCell="A39" sqref="A39:B39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EA7FD87-719A-426A-B06E-9D4E99783EED}" scale="85" showPageBreaks="1" showGridLines="0" view="pageBreakPreview">
      <selection activeCell="G22" sqref="G22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88931C49-9137-4FED-AEBA-55DC84EE773E}" scale="85" showPageBreaks="1" showGridLines="0" view="pageBreakPreview">
      <selection activeCell="F17" sqref="F1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D7835D66-B13D-4A90-85BF-DC3ACE120431}" scale="85" showPageBreaks="1" showGridLines="0" view="pageBreakPreview" topLeftCell="A43">
      <selection activeCell="M71" sqref="M71:M76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93A7AE30-CF2C-4CF1-930B-9425B5F5817D}" scale="85" showPageBreaks="1" showGridLines="0" view="pageBreakPreview" topLeftCell="A25">
      <selection activeCell="J21" sqref="J21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00304E5-BAC8-4C34-B3D2-AD7EACE0CB92}" scale="85" showPageBreaks="1" showGridLines="0" view="pageBreakPreview" topLeftCell="A13">
      <selection activeCell="F17" sqref="F1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B9C309E4-7299-4CD5-AAAB-CF9542D1540F}" scale="85" showPageBreaks="1" showGridLines="0" view="pageBreakPreview" topLeftCell="A13">
      <selection activeCell="F17" sqref="F1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3E9A2BAE-164D-47A0-8104-C7D4E0A4EAEF}" scale="75" showGridLines="0" topLeftCell="B4">
      <selection activeCell="F26" sqref="F26"/>
      <pageMargins left="0" right="0" top="0" bottom="0" header="0" footer="0"/>
      <printOptions horizontalCentered="1"/>
      <pageSetup paperSize="9" scale="26" orientation="landscape" horizontalDpi="204" verticalDpi="196" r:id="rId7"/>
      <headerFooter alignWithMargins="0">
        <oddHeader>&amp;R</oddHeader>
      </headerFooter>
    </customSheetView>
    <customSheetView guid="{3DA74F3E-F145-470D-BDA0-4288A858AFDF}" scale="75" showGridLines="0" topLeftCell="B70">
      <selection activeCell="H83" sqref="H83"/>
      <pageMargins left="0" right="0" top="0" bottom="0" header="0" footer="0"/>
      <printOptions horizontalCentered="1"/>
      <pageSetup paperSize="9" scale="26" orientation="landscape" horizontalDpi="204" verticalDpi="196" r:id="rId8"/>
      <headerFooter alignWithMargins="0">
        <oddHeader>&amp;R</oddHeader>
      </headerFooter>
    </customSheetView>
    <customSheetView guid="{8E2DF192-20FD-40DB-8385-493ED9B1C2BF}" scale="85" showGridLines="0" topLeftCell="A58">
      <selection activeCell="G90" sqref="G90"/>
      <pageMargins left="0" right="0" top="0" bottom="0" header="0" footer="0"/>
      <printOptions horizontalCentered="1"/>
      <pageSetup paperSize="9" scale="26" orientation="landscape" horizontalDpi="204" verticalDpi="196" r:id="rId9"/>
      <headerFooter alignWithMargins="0">
        <oddHeader>&amp;R</oddHeader>
      </headerFooter>
    </customSheetView>
  </customSheetViews>
  <mergeCells count="34">
    <mergeCell ref="E19:E20"/>
    <mergeCell ref="E21:E22"/>
    <mergeCell ref="D15:D16"/>
    <mergeCell ref="E15:E16"/>
    <mergeCell ref="D17:D18"/>
    <mergeCell ref="E17:E18"/>
    <mergeCell ref="D19:D20"/>
    <mergeCell ref="A1:L2"/>
    <mergeCell ref="F9:F10"/>
    <mergeCell ref="G9:G10"/>
    <mergeCell ref="A11:A12"/>
    <mergeCell ref="B9:C10"/>
    <mergeCell ref="A6:I6"/>
    <mergeCell ref="H9:J9"/>
    <mergeCell ref="A9:A10"/>
    <mergeCell ref="B11:C12"/>
    <mergeCell ref="D11:D12"/>
    <mergeCell ref="E11:E12"/>
    <mergeCell ref="I61:M61"/>
    <mergeCell ref="A13:A14"/>
    <mergeCell ref="B13:C14"/>
    <mergeCell ref="B15:C16"/>
    <mergeCell ref="A21:A22"/>
    <mergeCell ref="A28:B29"/>
    <mergeCell ref="C28:E28"/>
    <mergeCell ref="I28:K28"/>
    <mergeCell ref="B21:C22"/>
    <mergeCell ref="A19:A20"/>
    <mergeCell ref="B17:C18"/>
    <mergeCell ref="B19:C20"/>
    <mergeCell ref="A15:A16"/>
    <mergeCell ref="D13:D14"/>
    <mergeCell ref="E13:E14"/>
    <mergeCell ref="D21:D22"/>
  </mergeCells>
  <hyperlinks>
    <hyperlink ref="A5" location="MENU!A1" display="BACK TO MENU" xr:uid="{00000000-0004-0000-1700-000000000000}"/>
  </hyperlinks>
  <printOptions horizontalCentered="1"/>
  <pageMargins left="0.21" right="0" top="0.54" bottom="0" header="0.3" footer="0"/>
  <pageSetup paperSize="9" scale="26" orientation="landscape" horizontalDpi="204" verticalDpi="196" r:id="rId10"/>
  <headerFooter alignWithMargins="0">
    <oddHeader>&amp;R</oddHeader>
  </headerFooter>
  <drawing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showGridLines="0" tabSelected="1" zoomScaleNormal="85" workbookViewId="0">
      <selection activeCell="F20" sqref="F20"/>
    </sheetView>
  </sheetViews>
  <sheetFormatPr defaultColWidth="8.875" defaultRowHeight="14.25"/>
  <cols>
    <col min="1" max="1" width="24.875" style="305" customWidth="1"/>
    <col min="2" max="2" width="10" style="305" customWidth="1"/>
    <col min="3" max="3" width="15.25" style="306" customWidth="1"/>
    <col min="4" max="4" width="13" style="305" customWidth="1"/>
    <col min="5" max="5" width="14.5" style="305" customWidth="1"/>
    <col min="6" max="6" width="14.5" style="306" customWidth="1"/>
    <col min="7" max="7" width="12.875" style="306" customWidth="1"/>
    <col min="8" max="8" width="11" style="305" customWidth="1"/>
    <col min="9" max="9" width="12.875" style="305" customWidth="1"/>
    <col min="10" max="16384" width="8.875" style="305"/>
  </cols>
  <sheetData>
    <row r="1" spans="1:11" ht="24.95" customHeight="1">
      <c r="A1" s="974" t="s">
        <v>106</v>
      </c>
      <c r="B1" s="974"/>
      <c r="C1" s="974"/>
      <c r="D1" s="974"/>
      <c r="E1" s="974"/>
      <c r="F1" s="974"/>
      <c r="G1" s="974"/>
    </row>
    <row r="2" spans="1:11">
      <c r="A2" s="974"/>
      <c r="B2" s="974"/>
      <c r="C2" s="974"/>
      <c r="D2" s="974"/>
      <c r="E2" s="974"/>
      <c r="F2" s="974"/>
      <c r="G2" s="974"/>
    </row>
    <row r="3" spans="1:11" s="304" customFormat="1" ht="20.100000000000001" customHeight="1">
      <c r="A3" s="975" t="s">
        <v>107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</row>
    <row r="4" spans="1:11" ht="15" customHeight="1">
      <c r="D4" s="312" t="s">
        <v>108</v>
      </c>
      <c r="G4" s="360" t="e">
        <f>'KTX1'!D5</f>
        <v>#REF!</v>
      </c>
    </row>
    <row r="5" spans="1:11" s="304" customFormat="1" ht="20.100000000000001" customHeight="1">
      <c r="A5" s="13" t="s">
        <v>86</v>
      </c>
      <c r="C5" s="316"/>
      <c r="G5" s="316"/>
    </row>
    <row r="6" spans="1:11" ht="8.25" customHeight="1"/>
    <row r="7" spans="1:11" s="345" customFormat="1" ht="23.25" customHeight="1">
      <c r="A7" s="976" t="s">
        <v>91</v>
      </c>
      <c r="B7" s="979" t="s">
        <v>109</v>
      </c>
      <c r="C7" s="853" t="s">
        <v>2</v>
      </c>
      <c r="D7" s="973" t="s">
        <v>90</v>
      </c>
      <c r="E7" s="973"/>
      <c r="F7" s="973"/>
      <c r="G7" s="973"/>
      <c r="H7" s="973"/>
      <c r="I7" s="973"/>
    </row>
    <row r="8" spans="1:11" s="345" customFormat="1" ht="18" customHeight="1">
      <c r="A8" s="977"/>
      <c r="B8" s="980"/>
      <c r="C8" s="901" t="s">
        <v>110</v>
      </c>
      <c r="D8" s="842" t="s">
        <v>11</v>
      </c>
      <c r="E8" s="842" t="s">
        <v>41</v>
      </c>
      <c r="F8" s="842" t="s">
        <v>111</v>
      </c>
      <c r="G8" s="842" t="s">
        <v>54</v>
      </c>
      <c r="H8" s="842" t="s">
        <v>112</v>
      </c>
      <c r="I8" s="842" t="s">
        <v>26</v>
      </c>
    </row>
    <row r="9" spans="1:11" s="345" customFormat="1" ht="18" customHeight="1">
      <c r="A9" s="978"/>
      <c r="B9" s="981"/>
      <c r="C9" s="901" t="s">
        <v>20</v>
      </c>
      <c r="D9" s="853" t="s">
        <v>113</v>
      </c>
      <c r="E9" s="853" t="s">
        <v>114</v>
      </c>
      <c r="F9" s="853" t="s">
        <v>115</v>
      </c>
      <c r="G9" s="853" t="s">
        <v>116</v>
      </c>
      <c r="H9" s="853" t="s">
        <v>117</v>
      </c>
      <c r="I9" s="853" t="s">
        <v>118</v>
      </c>
    </row>
    <row r="10" spans="1:11" s="345" customFormat="1" ht="31.5" customHeight="1">
      <c r="A10" s="854" t="s">
        <v>435</v>
      </c>
      <c r="B10" s="902" t="s">
        <v>455</v>
      </c>
      <c r="C10" s="852">
        <v>44711</v>
      </c>
      <c r="D10" s="1199" t="s">
        <v>624</v>
      </c>
      <c r="E10" s="1200"/>
      <c r="F10" s="1200"/>
      <c r="G10" s="1200"/>
      <c r="H10" s="1200"/>
      <c r="I10" s="1201"/>
    </row>
    <row r="11" spans="1:11" s="345" customFormat="1" ht="31.5" customHeight="1">
      <c r="A11" s="854" t="s">
        <v>435</v>
      </c>
      <c r="B11" s="902" t="s">
        <v>455</v>
      </c>
      <c r="C11" s="852">
        <f>C10+7</f>
        <v>44718</v>
      </c>
      <c r="D11" s="1202" t="s">
        <v>119</v>
      </c>
      <c r="E11" s="852">
        <f t="shared" ref="E11:E12" si="0">C11+4</f>
        <v>44722</v>
      </c>
      <c r="F11" s="852">
        <f t="shared" ref="F11:F12" si="1">C11+6</f>
        <v>44724</v>
      </c>
      <c r="G11" s="852">
        <f t="shared" ref="G11:G12" si="2">C11+8</f>
        <v>44726</v>
      </c>
      <c r="H11" s="852">
        <f t="shared" ref="H11:H12" si="3">C11+9</f>
        <v>44727</v>
      </c>
      <c r="I11" s="852">
        <f t="shared" ref="I11:I12" si="4">C11+11</f>
        <v>44729</v>
      </c>
    </row>
    <row r="12" spans="1:11" s="345" customFormat="1" ht="31.5" customHeight="1">
      <c r="A12" s="854" t="s">
        <v>120</v>
      </c>
      <c r="B12" s="903" t="s">
        <v>491</v>
      </c>
      <c r="C12" s="852">
        <f t="shared" ref="C12:C15" si="5">C11+7</f>
        <v>44725</v>
      </c>
      <c r="D12" s="1202" t="s">
        <v>119</v>
      </c>
      <c r="E12" s="852">
        <f t="shared" si="0"/>
        <v>44729</v>
      </c>
      <c r="F12" s="852">
        <f t="shared" si="1"/>
        <v>44731</v>
      </c>
      <c r="G12" s="852">
        <f t="shared" si="2"/>
        <v>44733</v>
      </c>
      <c r="H12" s="852">
        <f t="shared" si="3"/>
        <v>44734</v>
      </c>
      <c r="I12" s="852">
        <f t="shared" si="4"/>
        <v>44736</v>
      </c>
    </row>
    <row r="13" spans="1:11" s="345" customFormat="1" ht="31.5" customHeight="1">
      <c r="A13" s="854" t="s">
        <v>454</v>
      </c>
      <c r="B13" s="903" t="s">
        <v>492</v>
      </c>
      <c r="C13" s="852">
        <f t="shared" si="5"/>
        <v>44732</v>
      </c>
      <c r="D13" s="1202" t="s">
        <v>119</v>
      </c>
      <c r="E13" s="852">
        <f t="shared" ref="E13:E15" si="6">C13+4</f>
        <v>44736</v>
      </c>
      <c r="F13" s="852">
        <f t="shared" ref="F13:F15" si="7">C13+6</f>
        <v>44738</v>
      </c>
      <c r="G13" s="852">
        <f t="shared" ref="G13:G15" si="8">C13+8</f>
        <v>44740</v>
      </c>
      <c r="H13" s="852">
        <f t="shared" ref="H13:H15" si="9">C13+9</f>
        <v>44741</v>
      </c>
      <c r="I13" s="852">
        <f t="shared" ref="I13:I15" si="10">C13+11</f>
        <v>44743</v>
      </c>
    </row>
    <row r="14" spans="1:11" s="345" customFormat="1" ht="31.5" customHeight="1">
      <c r="A14" s="932" t="s">
        <v>435</v>
      </c>
      <c r="B14" s="903" t="s">
        <v>493</v>
      </c>
      <c r="C14" s="852">
        <f t="shared" si="5"/>
        <v>44739</v>
      </c>
      <c r="D14" s="1202" t="s">
        <v>119</v>
      </c>
      <c r="E14" s="852">
        <f t="shared" si="6"/>
        <v>44743</v>
      </c>
      <c r="F14" s="852">
        <f t="shared" si="7"/>
        <v>44745</v>
      </c>
      <c r="G14" s="852">
        <f t="shared" si="8"/>
        <v>44747</v>
      </c>
      <c r="H14" s="852">
        <f t="shared" si="9"/>
        <v>44748</v>
      </c>
      <c r="I14" s="852">
        <f t="shared" si="10"/>
        <v>44750</v>
      </c>
    </row>
    <row r="15" spans="1:11" s="345" customFormat="1" ht="31.5" customHeight="1">
      <c r="A15" s="854" t="s">
        <v>120</v>
      </c>
      <c r="B15" s="902" t="s">
        <v>494</v>
      </c>
      <c r="C15" s="852">
        <f t="shared" si="5"/>
        <v>44746</v>
      </c>
      <c r="D15" s="1202" t="s">
        <v>119</v>
      </c>
      <c r="E15" s="852">
        <f t="shared" si="6"/>
        <v>44750</v>
      </c>
      <c r="F15" s="852">
        <f t="shared" si="7"/>
        <v>44752</v>
      </c>
      <c r="G15" s="852">
        <f t="shared" si="8"/>
        <v>44754</v>
      </c>
      <c r="H15" s="852">
        <f t="shared" si="9"/>
        <v>44755</v>
      </c>
      <c r="I15" s="852">
        <f t="shared" si="10"/>
        <v>44757</v>
      </c>
    </row>
    <row r="16" spans="1:11" s="345" customFormat="1" ht="18" customHeight="1">
      <c r="A16" s="480" t="s">
        <v>121</v>
      </c>
      <c r="B16" s="395"/>
      <c r="C16" s="391"/>
      <c r="D16" s="391"/>
      <c r="E16" s="391"/>
      <c r="F16" s="391"/>
      <c r="G16" s="391"/>
      <c r="H16" s="391"/>
      <c r="I16" s="391"/>
    </row>
    <row r="17" spans="1:7" s="169" customFormat="1" ht="20.100000000000001" customHeight="1">
      <c r="A17" s="396" t="s">
        <v>103</v>
      </c>
      <c r="B17" s="396"/>
      <c r="D17" s="217"/>
      <c r="E17" s="217"/>
      <c r="F17" s="217"/>
      <c r="G17" s="199"/>
    </row>
    <row r="18" spans="1:7" s="169" customFormat="1" ht="15" customHeight="1">
      <c r="A18" s="201" t="s">
        <v>100</v>
      </c>
      <c r="C18" s="199"/>
      <c r="F18" s="199"/>
      <c r="G18" s="199"/>
    </row>
    <row r="19" spans="1:7" s="169" customFormat="1" ht="15" customHeight="1">
      <c r="A19" s="368" t="s">
        <v>101</v>
      </c>
      <c r="B19" s="368" t="s">
        <v>122</v>
      </c>
      <c r="C19" s="199"/>
      <c r="F19" s="199"/>
      <c r="G19" s="199"/>
    </row>
    <row r="20" spans="1:7" ht="15" customHeight="1">
      <c r="C20" s="693"/>
    </row>
    <row r="21" spans="1:7" s="169" customFormat="1" ht="15" customHeight="1">
      <c r="A21" s="221" t="s">
        <v>81</v>
      </c>
      <c r="B21" s="397"/>
      <c r="C21" s="341"/>
      <c r="D21" s="339"/>
      <c r="E21" s="343"/>
      <c r="G21" s="199"/>
    </row>
    <row r="22" spans="1:7" s="169" customFormat="1" ht="15" customHeight="1">
      <c r="A22" s="149" t="s">
        <v>0</v>
      </c>
      <c r="B22" s="398"/>
      <c r="C22" s="343"/>
      <c r="D22" s="370"/>
      <c r="E22" s="343"/>
      <c r="G22" s="199"/>
    </row>
    <row r="23" spans="1:7" s="169" customFormat="1" ht="15" customHeight="1">
      <c r="A23" s="257" t="s">
        <v>104</v>
      </c>
      <c r="B23" s="159"/>
      <c r="C23" s="343"/>
      <c r="D23" s="370"/>
      <c r="E23" s="343"/>
      <c r="F23" s="199"/>
      <c r="G23" s="199"/>
    </row>
    <row r="24" spans="1:7" s="169" customFormat="1" ht="15" customHeight="1">
      <c r="A24" s="257" t="s">
        <v>83</v>
      </c>
      <c r="B24" s="159"/>
      <c r="C24" s="343"/>
      <c r="D24" s="370"/>
      <c r="E24" s="370"/>
      <c r="F24" s="199"/>
      <c r="G24" s="199"/>
    </row>
    <row r="25" spans="1:7" s="169" customFormat="1" ht="15" customHeight="1">
      <c r="A25" s="257" t="s">
        <v>84</v>
      </c>
      <c r="C25" s="199"/>
      <c r="F25" s="199"/>
      <c r="G25" s="199"/>
    </row>
    <row r="26" spans="1:7" s="169" customFormat="1" ht="15" customHeight="1">
      <c r="A26" s="257" t="s">
        <v>105</v>
      </c>
      <c r="C26" s="199"/>
      <c r="F26" s="199"/>
      <c r="G26" s="199"/>
    </row>
  </sheetData>
  <customSheetViews>
    <customSheetView guid="{035FD7B7-E407-47C6-82D2-F16A7036DEE3}" showGridLines="0" topLeftCell="A4">
      <selection activeCell="E15" sqref="E15"/>
      <pageMargins left="0" right="0" top="0" bottom="0" header="0" footer="0"/>
      <pageSetup scale="75" orientation="landscape"/>
    </customSheetView>
    <customSheetView guid="{D73C7D54-4891-4237-9750-225D2462AB34}" showGridLines="0" topLeftCell="A4">
      <selection activeCell="B14" sqref="B14"/>
      <pageMargins left="0" right="0" top="0" bottom="0" header="0" footer="0"/>
      <pageSetup scale="75" orientation="landscape"/>
    </customSheetView>
    <customSheetView guid="{77C6715E-78A8-45AF-BBE5-55C648F3FD39}" showGridLines="0" topLeftCell="A4">
      <selection activeCell="F11" sqref="F11:G11"/>
      <pageMargins left="0" right="0" top="0" bottom="0" header="0" footer="0"/>
      <pageSetup scale="75" orientation="landscape" r:id="rId1"/>
    </customSheetView>
    <customSheetView guid="{C6EA2456-9077-41F6-8AD1-2B98609E6968}" showGridLines="0">
      <selection activeCell="E14" sqref="E14"/>
      <pageMargins left="0" right="0" top="0" bottom="0" header="0" footer="0"/>
      <pageSetup scale="75" orientation="landscape"/>
    </customSheetView>
    <customSheetView guid="{36EED012-CDEF-4DC1-8A77-CC61E5DDA9AF}" showGridLines="0">
      <selection activeCell="E19" sqref="E19"/>
      <pageMargins left="0" right="0" top="0" bottom="0" header="0" footer="0"/>
      <pageSetup scale="75" orientation="landscape"/>
    </customSheetView>
    <customSheetView guid="{6D779134-8889-443F-9ACA-8D735092180D}" scale="85" showGridLines="0">
      <selection activeCell="G14" sqref="G14"/>
      <pageMargins left="0" right="0" top="0" bottom="0" header="0" footer="0"/>
      <pageSetup scale="75" orientation="landscape" r:id="rId2"/>
    </customSheetView>
    <customSheetView guid="{DB8C7FDF-A076-429E-9C69-19F5346810D2}">
      <selection activeCell="E14" sqref="E14"/>
      <pageMargins left="0" right="0" top="0" bottom="0" header="0" footer="0"/>
      <pageSetup scale="75" orientation="landscape"/>
    </customSheetView>
    <customSheetView guid="{4BAB3EE4-9C54-4B90-B433-C200B8083694}">
      <selection activeCell="D12" sqref="D12"/>
      <pageMargins left="0" right="0" top="0" bottom="0" header="0" footer="0"/>
      <pageSetup scale="75" orientation="landscape"/>
    </customSheetView>
    <customSheetView guid="{A0571078-F8D9-4419-99DA-CC05A0A8884F}" showPageBreaks="1" printArea="1">
      <selection activeCell="D16" sqref="D16"/>
      <pageMargins left="0" right="0" top="0" bottom="0" header="0" footer="0"/>
      <pageSetup scale="75" orientation="landscape"/>
    </customSheetView>
    <customSheetView guid="{23D6460C-E645-4432-B260-E5EED77E92F3}">
      <selection activeCell="F12" sqref="F12"/>
      <pageMargins left="0" right="0" top="0" bottom="0" header="0" footer="0"/>
      <pageSetup scale="75" orientation="landscape"/>
    </customSheetView>
    <customSheetView guid="{CEA7FD87-719A-426A-B06E-9D4E99783EED}" showPageBreaks="1">
      <selection activeCell="A15" sqref="A15"/>
      <pageMargins left="0" right="0" top="0" bottom="0" header="0" footer="0"/>
      <pageSetup scale="75" orientation="landscape"/>
    </customSheetView>
    <customSheetView guid="{88931C49-9137-4FED-AEBA-55DC84EE773E}">
      <selection activeCell="M18" sqref="M18"/>
      <pageMargins left="0" right="0" top="0" bottom="0" header="0" footer="0"/>
      <pageSetup scale="75" orientation="landscape"/>
    </customSheetView>
    <customSheetView guid="{D7835D66-B13D-4A90-85BF-DC3ACE120431}">
      <selection activeCell="F21" sqref="F21"/>
      <pageMargins left="0" right="0" top="0" bottom="0" header="0" footer="0"/>
      <pageSetup scale="75" orientation="landscape"/>
    </customSheetView>
    <customSheetView guid="{93A7AE30-CF2C-4CF1-930B-9425B5F5817D}">
      <selection activeCell="A12" sqref="A12"/>
      <pageMargins left="0" right="0" top="0" bottom="0" header="0" footer="0"/>
      <pageSetup scale="75" orientation="landscape"/>
    </customSheetView>
    <customSheetView guid="{C00304E5-BAC8-4C34-B3D2-AD7EACE0CB92}">
      <selection activeCell="F14" sqref="F14"/>
      <pageMargins left="0" right="0" top="0" bottom="0" header="0" footer="0"/>
      <pageSetup scale="75" orientation="landscape"/>
    </customSheetView>
    <customSheetView guid="{B9C309E4-7299-4CD5-AAAB-CF9542D1540F}">
      <selection activeCell="H28" sqref="H28"/>
      <pageMargins left="0" right="0" top="0" bottom="0" header="0" footer="0"/>
      <pageSetup scale="75" orientation="landscape"/>
    </customSheetView>
    <customSheetView guid="{3E9A2BAE-164D-47A0-8104-C7D4E0A4EAEF}" showGridLines="0">
      <selection activeCell="F18" sqref="F18"/>
      <pageMargins left="0" right="0" top="0" bottom="0" header="0" footer="0"/>
      <pageSetup scale="75" orientation="landscape"/>
    </customSheetView>
    <customSheetView guid="{3DA74F3E-F145-470D-BDA0-4288A858AFDF}" showGridLines="0">
      <selection activeCell="D20" sqref="D20"/>
      <pageMargins left="0" right="0" top="0" bottom="0" header="0" footer="0"/>
      <pageSetup scale="75" orientation="landscape"/>
    </customSheetView>
    <customSheetView guid="{8E2DF192-20FD-40DB-8385-493ED9B1C2BF}" showGridLines="0">
      <selection activeCell="A11" sqref="A11"/>
      <pageMargins left="0" right="0" top="0" bottom="0" header="0" footer="0"/>
      <pageSetup scale="75" orientation="landscape"/>
    </customSheetView>
  </customSheetViews>
  <mergeCells count="6">
    <mergeCell ref="D10:I10"/>
    <mergeCell ref="D7:I7"/>
    <mergeCell ref="A1:G2"/>
    <mergeCell ref="A3:K3"/>
    <mergeCell ref="A7:A9"/>
    <mergeCell ref="B7:B9"/>
  </mergeCells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customSheetViews>
    <customSheetView guid="{035FD7B7-E407-47C6-82D2-F16A7036DEE3}" state="hidden">
      <pageMargins left="0" right="0" top="0" bottom="0" header="0" footer="0"/>
    </customSheetView>
    <customSheetView guid="{D73C7D54-4891-4237-9750-225D2462AB34}" state="hidden">
      <pageMargins left="0" right="0" top="0" bottom="0" header="0" footer="0"/>
    </customSheetView>
    <customSheetView guid="{77C6715E-78A8-45AF-BBE5-55C648F3FD39}" state="hidden">
      <pageMargins left="0" right="0" top="0" bottom="0" header="0" footer="0"/>
    </customSheetView>
    <customSheetView guid="{C6EA2456-9077-41F6-8AD1-2B98609E6968}" state="hidden">
      <pageMargins left="0" right="0" top="0" bottom="0" header="0" footer="0"/>
    </customSheetView>
    <customSheetView guid="{36EED012-CDEF-4DC1-8A77-CC61E5DDA9AF}" state="hidden">
      <pageMargins left="0" right="0" top="0" bottom="0" header="0" footer="0"/>
    </customSheetView>
    <customSheetView guid="{6D779134-8889-443F-9ACA-8D735092180D}" state="hidden">
      <pageMargins left="0" right="0" top="0" bottom="0" header="0" footer="0"/>
    </customSheetView>
    <customSheetView guid="{8E2DF192-20FD-40DB-8385-493ED9B1C2BF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71"/>
  <sheetViews>
    <sheetView showGridLines="0" topLeftCell="A24" zoomScaleNormal="100" workbookViewId="0">
      <selection activeCell="B57" activeCellId="1" sqref="A55 B57"/>
    </sheetView>
  </sheetViews>
  <sheetFormatPr defaultColWidth="8.875" defaultRowHeight="14.25"/>
  <cols>
    <col min="1" max="1" width="22.625" style="305" customWidth="1"/>
    <col min="2" max="2" width="12" style="305" customWidth="1"/>
    <col min="3" max="3" width="12.25" style="306" customWidth="1"/>
    <col min="4" max="4" width="17.375" style="305" customWidth="1"/>
    <col min="5" max="5" width="17.125" style="305" customWidth="1"/>
    <col min="6" max="8" width="13.75" style="306" customWidth="1"/>
    <col min="9" max="9" width="13.75" style="305" customWidth="1"/>
    <col min="10" max="16384" width="8.875" style="305"/>
  </cols>
  <sheetData>
    <row r="1" spans="1:46" ht="24.95" customHeight="1">
      <c r="A1" s="974" t="s">
        <v>106</v>
      </c>
      <c r="B1" s="974"/>
      <c r="C1" s="974"/>
      <c r="D1" s="974"/>
      <c r="E1" s="974"/>
      <c r="F1" s="974"/>
      <c r="G1" s="949"/>
      <c r="H1" s="949"/>
    </row>
    <row r="2" spans="1:46" ht="24.95" customHeight="1">
      <c r="A2" s="974"/>
      <c r="B2" s="974"/>
      <c r="C2" s="974"/>
      <c r="D2" s="974"/>
      <c r="E2" s="974"/>
      <c r="F2" s="974"/>
      <c r="G2" s="949"/>
      <c r="H2" s="949"/>
    </row>
    <row r="3" spans="1:46" ht="15" customHeight="1"/>
    <row r="4" spans="1:46" ht="15" customHeight="1"/>
    <row r="5" spans="1:46" s="304" customFormat="1" ht="20.100000000000001" customHeight="1">
      <c r="A5" s="13" t="s">
        <v>86</v>
      </c>
      <c r="C5" s="316"/>
      <c r="E5" s="312" t="s">
        <v>87</v>
      </c>
      <c r="F5" s="360">
        <v>44105</v>
      </c>
      <c r="G5" s="360"/>
      <c r="H5" s="360"/>
    </row>
    <row r="6" spans="1:46" s="345" customFormat="1" ht="19.5" customHeight="1"/>
    <row r="7" spans="1:46" s="359" customFormat="1" ht="29.25" customHeight="1">
      <c r="A7" s="985" t="s">
        <v>123</v>
      </c>
      <c r="B7" s="985"/>
      <c r="C7" s="985"/>
      <c r="D7" s="985"/>
      <c r="E7" s="985"/>
      <c r="F7" s="985"/>
      <c r="G7" s="950"/>
      <c r="H7" s="950"/>
      <c r="I7" s="844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</row>
    <row r="8" spans="1:46" s="359" customFormat="1" ht="23.25" hidden="1" customHeight="1">
      <c r="A8" s="362"/>
      <c r="B8" s="640" t="s">
        <v>124</v>
      </c>
      <c r="C8" s="291" t="s">
        <v>2</v>
      </c>
      <c r="D8" s="973" t="s">
        <v>90</v>
      </c>
      <c r="E8" s="973"/>
      <c r="F8" s="973"/>
      <c r="G8" s="973"/>
      <c r="H8" s="973"/>
      <c r="I8" s="973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</row>
    <row r="9" spans="1:46" s="359" customFormat="1" ht="23.25" hidden="1" customHeight="1">
      <c r="A9" s="363" t="s">
        <v>91</v>
      </c>
      <c r="B9" s="641" t="s">
        <v>125</v>
      </c>
      <c r="C9" s="642" t="s">
        <v>92</v>
      </c>
      <c r="D9" s="627" t="s">
        <v>112</v>
      </c>
      <c r="E9" s="374" t="s">
        <v>126</v>
      </c>
      <c r="F9" s="374" t="s">
        <v>93</v>
      </c>
      <c r="G9" s="374"/>
      <c r="H9" s="374"/>
      <c r="I9" s="374" t="s">
        <v>127</v>
      </c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</row>
    <row r="10" spans="1:46" s="359" customFormat="1" ht="23.25" hidden="1" customHeight="1">
      <c r="A10" s="363"/>
      <c r="B10" s="641"/>
      <c r="C10" s="362" t="s">
        <v>10</v>
      </c>
      <c r="D10" s="628" t="s">
        <v>128</v>
      </c>
      <c r="E10" s="352" t="s">
        <v>129</v>
      </c>
      <c r="F10" s="352" t="s">
        <v>130</v>
      </c>
      <c r="G10" s="352"/>
      <c r="H10" s="352"/>
      <c r="I10" s="352" t="s">
        <v>131</v>
      </c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</row>
    <row r="11" spans="1:46" s="359" customFormat="1" ht="23.25" hidden="1" customHeight="1">
      <c r="A11" s="364"/>
      <c r="B11" s="642"/>
      <c r="C11" s="364"/>
      <c r="D11" s="393" t="s">
        <v>132</v>
      </c>
      <c r="E11" s="393" t="s">
        <v>96</v>
      </c>
      <c r="F11" s="393" t="s">
        <v>133</v>
      </c>
      <c r="G11" s="393"/>
      <c r="H11" s="393"/>
      <c r="I11" s="393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</row>
    <row r="12" spans="1:46" s="359" customFormat="1" ht="23.25" hidden="1" customHeight="1">
      <c r="A12" s="843" t="s">
        <v>134</v>
      </c>
      <c r="B12" s="255" t="s">
        <v>98</v>
      </c>
      <c r="C12" s="255">
        <v>44429</v>
      </c>
      <c r="D12" s="845">
        <v>44452</v>
      </c>
      <c r="E12" s="845">
        <v>44453</v>
      </c>
      <c r="F12" s="845" t="s">
        <v>135</v>
      </c>
      <c r="G12" s="845"/>
      <c r="H12" s="845"/>
      <c r="I12" s="845">
        <v>44450</v>
      </c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</row>
    <row r="13" spans="1:46" s="359" customFormat="1" ht="23.25" hidden="1" customHeight="1">
      <c r="A13" s="843" t="s">
        <v>136</v>
      </c>
      <c r="B13" s="846" t="s">
        <v>137</v>
      </c>
      <c r="C13" s="255">
        <v>44436</v>
      </c>
      <c r="D13" s="847" t="s">
        <v>119</v>
      </c>
      <c r="E13" s="847" t="s">
        <v>119</v>
      </c>
      <c r="F13" s="845">
        <v>44452</v>
      </c>
      <c r="G13" s="845"/>
      <c r="H13" s="845"/>
      <c r="I13" s="845" t="s">
        <v>135</v>
      </c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</row>
    <row r="14" spans="1:46" s="359" customFormat="1" ht="23.25" hidden="1" customHeight="1">
      <c r="A14" s="672" t="s">
        <v>138</v>
      </c>
      <c r="B14" s="848" t="s">
        <v>139</v>
      </c>
      <c r="C14" s="255">
        <f>C13+7</f>
        <v>44443</v>
      </c>
      <c r="D14" s="845">
        <v>44459</v>
      </c>
      <c r="E14" s="845">
        <v>44460</v>
      </c>
      <c r="F14" s="847" t="s">
        <v>119</v>
      </c>
      <c r="G14" s="847"/>
      <c r="H14" s="847"/>
      <c r="I14" s="845">
        <v>44457</v>
      </c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</row>
    <row r="15" spans="1:46" s="359" customFormat="1" ht="23.25" hidden="1" customHeight="1">
      <c r="A15" s="672" t="s">
        <v>140</v>
      </c>
      <c r="B15" s="848" t="s">
        <v>141</v>
      </c>
      <c r="C15" s="255">
        <f t="shared" ref="C15:C16" si="0">C14+7</f>
        <v>44450</v>
      </c>
      <c r="D15" s="847" t="s">
        <v>119</v>
      </c>
      <c r="E15" s="847" t="s">
        <v>119</v>
      </c>
      <c r="F15" s="845">
        <v>44459</v>
      </c>
      <c r="G15" s="845"/>
      <c r="H15" s="845"/>
      <c r="I15" s="845" t="s">
        <v>135</v>
      </c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</row>
    <row r="16" spans="1:46" s="359" customFormat="1" ht="23.25" hidden="1" customHeight="1">
      <c r="A16" s="672" t="s">
        <v>142</v>
      </c>
      <c r="B16" s="848" t="s">
        <v>143</v>
      </c>
      <c r="C16" s="255">
        <f t="shared" si="0"/>
        <v>44457</v>
      </c>
      <c r="D16" s="998" t="s">
        <v>144</v>
      </c>
      <c r="E16" s="999"/>
      <c r="F16" s="999"/>
      <c r="G16" s="999"/>
      <c r="H16" s="999"/>
      <c r="I16" s="999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</row>
    <row r="17" spans="1:45" s="359" customFormat="1" ht="24" hidden="1" customHeight="1">
      <c r="A17" s="849" t="s">
        <v>145</v>
      </c>
      <c r="B17" s="849"/>
      <c r="C17" s="849"/>
      <c r="D17" s="849"/>
      <c r="E17" s="849"/>
      <c r="F17" s="849"/>
      <c r="G17" s="849"/>
      <c r="H17" s="849"/>
      <c r="I17" s="849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</row>
    <row r="18" spans="1:45" s="359" customFormat="1" ht="24" hidden="1" customHeight="1">
      <c r="A18" s="194" t="s">
        <v>103</v>
      </c>
      <c r="B18" s="849"/>
      <c r="C18" s="849"/>
      <c r="D18" s="849"/>
      <c r="E18" s="849"/>
      <c r="F18" s="849"/>
      <c r="G18" s="849"/>
      <c r="H18" s="849"/>
      <c r="I18" s="849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</row>
    <row r="19" spans="1:45" s="359" customFormat="1" ht="24" hidden="1" customHeight="1">
      <c r="A19" s="196" t="s">
        <v>100</v>
      </c>
      <c r="B19" s="850"/>
      <c r="C19" s="851"/>
      <c r="D19" s="850"/>
      <c r="E19" s="850"/>
      <c r="F19" s="851"/>
      <c r="G19" s="851"/>
      <c r="H19" s="851"/>
      <c r="I19" s="850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</row>
    <row r="20" spans="1:45" s="359" customFormat="1" ht="24" hidden="1" customHeight="1">
      <c r="A20" s="368" t="s">
        <v>146</v>
      </c>
      <c r="B20" s="368" t="s">
        <v>147</v>
      </c>
      <c r="C20" s="851"/>
      <c r="D20" s="850"/>
      <c r="E20" s="850"/>
      <c r="F20" s="851"/>
      <c r="G20" s="851"/>
      <c r="H20" s="851"/>
      <c r="I20" s="850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</row>
    <row r="21" spans="1:45" s="359" customFormat="1" ht="24" customHeight="1">
      <c r="A21" s="1000" t="s">
        <v>148</v>
      </c>
      <c r="B21" s="1000"/>
      <c r="C21" s="1000"/>
      <c r="D21" s="1000"/>
      <c r="E21" s="959"/>
      <c r="F21" s="956"/>
      <c r="G21" s="956"/>
      <c r="H21" s="956"/>
      <c r="I21" s="850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</row>
    <row r="22" spans="1:45" s="359" customFormat="1" ht="24" customHeight="1">
      <c r="A22" s="948"/>
      <c r="B22" s="952" t="s">
        <v>124</v>
      </c>
      <c r="C22" s="952" t="s">
        <v>2</v>
      </c>
      <c r="D22" s="973" t="s">
        <v>90</v>
      </c>
      <c r="E22" s="973"/>
      <c r="F22" s="973"/>
      <c r="G22" s="948"/>
      <c r="H22" s="948"/>
      <c r="I22" s="958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</row>
    <row r="23" spans="1:45" s="359" customFormat="1" ht="24" customHeight="1">
      <c r="A23" s="948" t="s">
        <v>91</v>
      </c>
      <c r="B23" s="952" t="s">
        <v>125</v>
      </c>
      <c r="C23" s="952" t="s">
        <v>92</v>
      </c>
      <c r="D23" s="842" t="s">
        <v>26</v>
      </c>
      <c r="E23" s="842" t="s">
        <v>93</v>
      </c>
      <c r="F23" s="842" t="s">
        <v>149</v>
      </c>
      <c r="G23" s="842" t="s">
        <v>112</v>
      </c>
      <c r="H23" s="842" t="s">
        <v>126</v>
      </c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</row>
    <row r="24" spans="1:45" s="359" customFormat="1" ht="24" customHeight="1">
      <c r="A24" s="948"/>
      <c r="B24" s="952"/>
      <c r="C24" s="948" t="s">
        <v>31</v>
      </c>
      <c r="D24" s="952" t="s">
        <v>150</v>
      </c>
      <c r="E24" s="952" t="s">
        <v>130</v>
      </c>
      <c r="F24" s="952" t="s">
        <v>151</v>
      </c>
      <c r="G24" s="952" t="s">
        <v>128</v>
      </c>
      <c r="H24" s="952" t="s">
        <v>129</v>
      </c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</row>
    <row r="25" spans="1:45" s="359" customFormat="1" ht="24" customHeight="1">
      <c r="A25" s="948"/>
      <c r="B25" s="952"/>
      <c r="C25" s="948"/>
      <c r="D25" s="960" t="s">
        <v>152</v>
      </c>
      <c r="E25" s="960" t="s">
        <v>153</v>
      </c>
      <c r="F25" s="960" t="s">
        <v>96</v>
      </c>
      <c r="G25" s="960"/>
      <c r="H25" s="960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</row>
    <row r="26" spans="1:45" s="359" customFormat="1" ht="24" customHeight="1">
      <c r="A26" s="854" t="s">
        <v>154</v>
      </c>
      <c r="B26" s="895" t="s">
        <v>481</v>
      </c>
      <c r="C26" s="852">
        <v>44712</v>
      </c>
      <c r="D26" s="961">
        <v>44730</v>
      </c>
      <c r="E26" s="961">
        <v>44732</v>
      </c>
      <c r="F26" s="961" t="s">
        <v>135</v>
      </c>
      <c r="G26" s="961" t="s">
        <v>135</v>
      </c>
      <c r="H26" s="961" t="s">
        <v>135</v>
      </c>
      <c r="I26" s="305" t="s">
        <v>487</v>
      </c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</row>
    <row r="27" spans="1:45" s="359" customFormat="1" ht="24" customHeight="1">
      <c r="A27" s="854" t="s">
        <v>134</v>
      </c>
      <c r="B27" s="895" t="s">
        <v>482</v>
      </c>
      <c r="C27" s="852">
        <f t="shared" ref="C27:C31" si="1">C26+7</f>
        <v>44719</v>
      </c>
      <c r="D27" s="995" t="s">
        <v>144</v>
      </c>
      <c r="E27" s="996"/>
      <c r="F27" s="996"/>
      <c r="G27" s="996"/>
      <c r="H27" s="997"/>
      <c r="I27" s="30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</row>
    <row r="28" spans="1:45" s="359" customFormat="1" ht="24" customHeight="1">
      <c r="A28" s="854" t="s">
        <v>136</v>
      </c>
      <c r="B28" s="895" t="s">
        <v>488</v>
      </c>
      <c r="C28" s="852">
        <f t="shared" si="1"/>
        <v>44726</v>
      </c>
      <c r="D28" s="995" t="s">
        <v>144</v>
      </c>
      <c r="E28" s="996"/>
      <c r="F28" s="996"/>
      <c r="G28" s="996"/>
      <c r="H28" s="997"/>
      <c r="I28" s="30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</row>
    <row r="29" spans="1:45" s="359" customFormat="1" ht="24" customHeight="1">
      <c r="A29" s="854" t="s">
        <v>142</v>
      </c>
      <c r="B29" s="895" t="s">
        <v>495</v>
      </c>
      <c r="C29" s="852">
        <f t="shared" si="1"/>
        <v>44733</v>
      </c>
      <c r="D29" s="961">
        <f>C29+4</f>
        <v>44737</v>
      </c>
      <c r="E29" s="961">
        <f>C29+6</f>
        <v>44739</v>
      </c>
      <c r="F29" s="961" t="s">
        <v>135</v>
      </c>
      <c r="G29" s="961" t="s">
        <v>135</v>
      </c>
      <c r="H29" s="961" t="s">
        <v>135</v>
      </c>
      <c r="I29" s="30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</row>
    <row r="30" spans="1:45" s="359" customFormat="1" ht="24" customHeight="1">
      <c r="A30" s="854" t="s">
        <v>134</v>
      </c>
      <c r="B30" s="895" t="s">
        <v>496</v>
      </c>
      <c r="C30" s="852">
        <f t="shared" si="1"/>
        <v>44740</v>
      </c>
      <c r="D30" s="961">
        <f t="shared" ref="D30:D31" si="2">C30+4</f>
        <v>44744</v>
      </c>
      <c r="E30" s="961">
        <f t="shared" ref="E30:E31" si="3">C30+6</f>
        <v>44746</v>
      </c>
      <c r="F30" s="961" t="s">
        <v>135</v>
      </c>
      <c r="G30" s="961" t="s">
        <v>135</v>
      </c>
      <c r="H30" s="961" t="s">
        <v>135</v>
      </c>
      <c r="I30" s="30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</row>
    <row r="31" spans="1:45" s="359" customFormat="1" ht="24" customHeight="1">
      <c r="A31" s="854" t="s">
        <v>136</v>
      </c>
      <c r="B31" s="895" t="s">
        <v>497</v>
      </c>
      <c r="C31" s="852">
        <f t="shared" si="1"/>
        <v>44747</v>
      </c>
      <c r="D31" s="961">
        <f t="shared" si="2"/>
        <v>44751</v>
      </c>
      <c r="E31" s="961">
        <f t="shared" si="3"/>
        <v>44753</v>
      </c>
      <c r="F31" s="961" t="s">
        <v>135</v>
      </c>
      <c r="G31" s="961" t="s">
        <v>135</v>
      </c>
      <c r="H31" s="961" t="s">
        <v>135</v>
      </c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</row>
    <row r="32" spans="1:45" s="359" customFormat="1" ht="39.75" customHeight="1">
      <c r="A32" s="993" t="s">
        <v>483</v>
      </c>
      <c r="B32" s="994"/>
      <c r="C32" s="994"/>
      <c r="D32" s="994"/>
      <c r="E32" s="994"/>
      <c r="F32" s="994"/>
      <c r="G32" s="957"/>
      <c r="H32" s="957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</row>
    <row r="33" spans="1:45" s="359" customFormat="1" ht="24" customHeight="1">
      <c r="A33" s="194" t="s">
        <v>103</v>
      </c>
      <c r="B33" s="345"/>
      <c r="C33" s="345"/>
      <c r="D33" s="841"/>
      <c r="E33" s="841"/>
      <c r="F33" s="841"/>
      <c r="G33" s="841"/>
      <c r="H33" s="841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</row>
    <row r="34" spans="1:45" s="359" customFormat="1" ht="24" customHeight="1">
      <c r="A34" s="196" t="s">
        <v>100</v>
      </c>
      <c r="B34" s="345"/>
      <c r="C34" s="345"/>
      <c r="D34" s="841"/>
      <c r="E34" s="841"/>
      <c r="F34" s="841"/>
      <c r="G34" s="841"/>
      <c r="H34" s="841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</row>
    <row r="35" spans="1:45" s="359" customFormat="1" ht="24" customHeight="1">
      <c r="A35" s="368" t="s">
        <v>156</v>
      </c>
      <c r="B35" s="345"/>
      <c r="C35" s="345"/>
      <c r="D35" s="841"/>
      <c r="E35" s="841"/>
      <c r="F35" s="841"/>
      <c r="G35" s="841"/>
      <c r="H35" s="841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</row>
    <row r="36" spans="1:45" s="359" customFormat="1" ht="24" customHeight="1">
      <c r="A36" s="345"/>
      <c r="B36" s="345"/>
      <c r="C36" s="345"/>
      <c r="D36" s="841"/>
      <c r="E36" s="841"/>
      <c r="F36" s="841"/>
      <c r="G36" s="841"/>
      <c r="H36" s="841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</row>
    <row r="37" spans="1:45" s="359" customFormat="1" ht="46.5" customHeight="1">
      <c r="A37" s="985" t="s">
        <v>157</v>
      </c>
      <c r="B37" s="985"/>
      <c r="C37" s="985"/>
      <c r="D37" s="985"/>
      <c r="E37" s="985"/>
      <c r="F37" s="985"/>
      <c r="G37" s="985"/>
      <c r="H37" s="985"/>
      <c r="I37" s="98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</row>
    <row r="38" spans="1:45" ht="24.75" hidden="1" customHeight="1">
      <c r="A38" s="361" t="s">
        <v>158</v>
      </c>
    </row>
    <row r="39" spans="1:45" ht="15" hidden="1" customHeight="1"/>
    <row r="40" spans="1:45" ht="15" hidden="1" customHeight="1"/>
    <row r="41" spans="1:45" ht="15" hidden="1" customHeight="1">
      <c r="A41" s="362" t="s">
        <v>91</v>
      </c>
      <c r="B41" s="640" t="s">
        <v>124</v>
      </c>
      <c r="C41" s="291" t="s">
        <v>2</v>
      </c>
      <c r="D41" s="688" t="s">
        <v>90</v>
      </c>
      <c r="E41" s="306"/>
      <c r="F41" s="305"/>
      <c r="G41" s="305"/>
      <c r="H41" s="305"/>
    </row>
    <row r="42" spans="1:45" ht="15" hidden="1" customHeight="1">
      <c r="A42" s="363"/>
      <c r="B42" s="641" t="s">
        <v>125</v>
      </c>
      <c r="C42" s="477" t="s">
        <v>92</v>
      </c>
      <c r="D42" s="373" t="s">
        <v>26</v>
      </c>
      <c r="E42" s="306"/>
      <c r="F42" s="305"/>
      <c r="G42" s="305"/>
      <c r="H42" s="305"/>
    </row>
    <row r="43" spans="1:45" ht="15" hidden="1" customHeight="1">
      <c r="A43" s="363"/>
      <c r="B43" s="641"/>
      <c r="C43" s="362" t="s">
        <v>14</v>
      </c>
      <c r="D43" s="352" t="s">
        <v>159</v>
      </c>
      <c r="E43" s="306"/>
      <c r="F43" s="305"/>
      <c r="G43" s="305"/>
      <c r="H43" s="305"/>
    </row>
    <row r="44" spans="1:45" ht="15" hidden="1" customHeight="1">
      <c r="A44" s="364"/>
      <c r="B44" s="642"/>
      <c r="C44" s="364"/>
      <c r="D44" s="352" t="s">
        <v>115</v>
      </c>
      <c r="E44" s="306"/>
      <c r="F44" s="305"/>
      <c r="G44" s="305"/>
      <c r="H44" s="305"/>
    </row>
    <row r="45" spans="1:45" ht="15" hidden="1" customHeight="1">
      <c r="A45" s="656" t="s">
        <v>160</v>
      </c>
      <c r="B45" s="630" t="s">
        <v>161</v>
      </c>
      <c r="C45" s="23">
        <v>44356</v>
      </c>
      <c r="D45" s="688">
        <v>44362</v>
      </c>
    </row>
    <row r="46" spans="1:45" ht="15" hidden="1" customHeight="1">
      <c r="A46" s="358" t="s">
        <v>162</v>
      </c>
    </row>
    <row r="47" spans="1:45" ht="15" hidden="1" customHeight="1">
      <c r="A47" s="196" t="s">
        <v>100</v>
      </c>
    </row>
    <row r="48" spans="1:45" ht="15" hidden="1" customHeight="1">
      <c r="A48" s="368" t="s">
        <v>163</v>
      </c>
      <c r="E48" s="343"/>
      <c r="F48" s="169"/>
      <c r="G48" s="169"/>
      <c r="H48" s="169"/>
    </row>
    <row r="49" spans="1:9" ht="11.25" hidden="1" customHeight="1">
      <c r="A49" s="368"/>
      <c r="E49" s="343"/>
      <c r="F49" s="169"/>
      <c r="G49" s="169"/>
      <c r="H49" s="169"/>
    </row>
    <row r="50" spans="1:9" ht="15" customHeight="1">
      <c r="A50" s="987" t="s">
        <v>91</v>
      </c>
      <c r="B50" s="990" t="s">
        <v>124</v>
      </c>
      <c r="C50" s="917" t="s">
        <v>2</v>
      </c>
      <c r="D50" s="986" t="s">
        <v>90</v>
      </c>
      <c r="E50" s="986"/>
      <c r="F50" s="986"/>
      <c r="G50" s="986"/>
      <c r="H50" s="986"/>
      <c r="I50" s="986"/>
    </row>
    <row r="51" spans="1:9" ht="15" customHeight="1">
      <c r="A51" s="988"/>
      <c r="B51" s="991"/>
      <c r="C51" s="917" t="s">
        <v>92</v>
      </c>
      <c r="D51" s="842" t="s">
        <v>127</v>
      </c>
      <c r="E51" s="842" t="s">
        <v>112</v>
      </c>
      <c r="F51" s="842" t="s">
        <v>126</v>
      </c>
      <c r="G51" s="842" t="s">
        <v>164</v>
      </c>
      <c r="H51" s="842" t="s">
        <v>26</v>
      </c>
      <c r="I51" s="842" t="s">
        <v>93</v>
      </c>
    </row>
    <row r="52" spans="1:9" ht="15" customHeight="1">
      <c r="A52" s="988"/>
      <c r="B52" s="991"/>
      <c r="C52" s="987" t="s">
        <v>10</v>
      </c>
      <c r="D52" s="917" t="s">
        <v>131</v>
      </c>
      <c r="E52" s="917" t="s">
        <v>128</v>
      </c>
      <c r="F52" s="917" t="s">
        <v>129</v>
      </c>
      <c r="G52" s="951" t="s">
        <v>165</v>
      </c>
      <c r="H52" s="951" t="s">
        <v>166</v>
      </c>
      <c r="I52" s="951" t="s">
        <v>130</v>
      </c>
    </row>
    <row r="53" spans="1:9" ht="15" customHeight="1">
      <c r="A53" s="989"/>
      <c r="B53" s="992"/>
      <c r="C53" s="989"/>
      <c r="D53" s="917" t="s">
        <v>115</v>
      </c>
      <c r="E53" s="917" t="s">
        <v>116</v>
      </c>
      <c r="F53" s="917" t="s">
        <v>117</v>
      </c>
      <c r="G53" s="951" t="s">
        <v>118</v>
      </c>
      <c r="H53" s="951" t="s">
        <v>167</v>
      </c>
      <c r="I53" s="951"/>
    </row>
    <row r="54" spans="1:9" ht="17.25" customHeight="1">
      <c r="A54" s="854" t="s">
        <v>136</v>
      </c>
      <c r="B54" s="855" t="s">
        <v>437</v>
      </c>
      <c r="C54" s="852">
        <v>44709</v>
      </c>
      <c r="D54" s="947" t="s">
        <v>119</v>
      </c>
      <c r="E54" s="947" t="s">
        <v>119</v>
      </c>
      <c r="F54" s="947" t="s">
        <v>119</v>
      </c>
      <c r="G54" s="852" t="s">
        <v>135</v>
      </c>
      <c r="H54" s="852">
        <v>44723</v>
      </c>
      <c r="I54" s="852">
        <v>44725</v>
      </c>
    </row>
    <row r="55" spans="1:9" ht="17.25" customHeight="1">
      <c r="A55" s="932" t="s">
        <v>142</v>
      </c>
      <c r="B55" s="855" t="s">
        <v>484</v>
      </c>
      <c r="C55" s="852">
        <f>C54+7</f>
        <v>44716</v>
      </c>
      <c r="D55" s="982" t="s">
        <v>144</v>
      </c>
      <c r="E55" s="983"/>
      <c r="F55" s="983"/>
      <c r="G55" s="983"/>
      <c r="H55" s="983"/>
      <c r="I55" s="984"/>
    </row>
    <row r="56" spans="1:9" ht="17.25" customHeight="1">
      <c r="A56" s="932" t="s">
        <v>134</v>
      </c>
      <c r="B56" s="855" t="s">
        <v>486</v>
      </c>
      <c r="C56" s="852">
        <f t="shared" ref="C56:C60" si="4">C55+7</f>
        <v>44723</v>
      </c>
      <c r="D56" s="947" t="s">
        <v>119</v>
      </c>
      <c r="E56" s="930">
        <f t="shared" ref="E56:E57" si="5">C56+8</f>
        <v>44731</v>
      </c>
      <c r="F56" s="947" t="s">
        <v>119</v>
      </c>
      <c r="G56" s="852" t="s">
        <v>135</v>
      </c>
      <c r="H56" s="852" t="s">
        <v>135</v>
      </c>
      <c r="I56" s="852" t="s">
        <v>135</v>
      </c>
    </row>
    <row r="57" spans="1:9" ht="17.25" customHeight="1">
      <c r="A57" s="932" t="s">
        <v>136</v>
      </c>
      <c r="B57" s="855" t="s">
        <v>498</v>
      </c>
      <c r="C57" s="852">
        <f t="shared" si="4"/>
        <v>44730</v>
      </c>
      <c r="D57" s="947" t="s">
        <v>119</v>
      </c>
      <c r="E57" s="930">
        <f t="shared" si="5"/>
        <v>44738</v>
      </c>
      <c r="F57" s="930">
        <f>C57+9</f>
        <v>44739</v>
      </c>
      <c r="G57" s="852" t="s">
        <v>135</v>
      </c>
      <c r="H57" s="852" t="s">
        <v>135</v>
      </c>
      <c r="I57" s="852" t="s">
        <v>135</v>
      </c>
    </row>
    <row r="58" spans="1:9" ht="17.25" customHeight="1">
      <c r="A58" s="932" t="s">
        <v>154</v>
      </c>
      <c r="B58" s="855" t="s">
        <v>499</v>
      </c>
      <c r="C58" s="852">
        <f t="shared" si="4"/>
        <v>44737</v>
      </c>
      <c r="D58" s="947" t="s">
        <v>119</v>
      </c>
      <c r="E58" s="930">
        <f t="shared" ref="E58" si="6">C58+8</f>
        <v>44745</v>
      </c>
      <c r="F58" s="930">
        <f>C58+9</f>
        <v>44746</v>
      </c>
      <c r="G58" s="852" t="s">
        <v>135</v>
      </c>
      <c r="H58" s="852" t="s">
        <v>135</v>
      </c>
      <c r="I58" s="852" t="s">
        <v>135</v>
      </c>
    </row>
    <row r="59" spans="1:9" ht="17.25" customHeight="1">
      <c r="A59" s="932" t="s">
        <v>142</v>
      </c>
      <c r="B59" s="855" t="s">
        <v>500</v>
      </c>
      <c r="C59" s="852">
        <f t="shared" si="4"/>
        <v>44744</v>
      </c>
      <c r="D59" s="947" t="s">
        <v>119</v>
      </c>
      <c r="E59" s="930">
        <f t="shared" ref="E59" si="7">C59+8</f>
        <v>44752</v>
      </c>
      <c r="F59" s="930">
        <f>C59+9</f>
        <v>44753</v>
      </c>
      <c r="G59" s="852" t="s">
        <v>135</v>
      </c>
      <c r="H59" s="852" t="s">
        <v>135</v>
      </c>
      <c r="I59" s="852" t="s">
        <v>135</v>
      </c>
    </row>
    <row r="60" spans="1:9" ht="17.25" customHeight="1">
      <c r="A60" s="932" t="s">
        <v>134</v>
      </c>
      <c r="B60" s="855" t="s">
        <v>501</v>
      </c>
      <c r="C60" s="852">
        <f t="shared" si="4"/>
        <v>44751</v>
      </c>
      <c r="D60" s="947" t="s">
        <v>119</v>
      </c>
      <c r="E60" s="930">
        <f t="shared" ref="E60" si="8">C60+8</f>
        <v>44759</v>
      </c>
      <c r="F60" s="930">
        <f>C60+9</f>
        <v>44760</v>
      </c>
      <c r="G60" s="852" t="s">
        <v>135</v>
      </c>
      <c r="H60" s="852" t="s">
        <v>135</v>
      </c>
      <c r="I60" s="852" t="s">
        <v>135</v>
      </c>
    </row>
    <row r="61" spans="1:9" ht="15" customHeight="1">
      <c r="A61" s="358" t="s">
        <v>168</v>
      </c>
      <c r="E61" s="343"/>
      <c r="F61" s="169"/>
      <c r="G61" s="169"/>
      <c r="H61" s="169"/>
    </row>
    <row r="62" spans="1:9" ht="15" customHeight="1">
      <c r="A62" s="194" t="s">
        <v>103</v>
      </c>
      <c r="E62" s="343"/>
      <c r="F62" s="169"/>
      <c r="G62" s="169"/>
      <c r="H62" s="169"/>
    </row>
    <row r="63" spans="1:9" ht="15" customHeight="1">
      <c r="A63" s="196" t="s">
        <v>100</v>
      </c>
      <c r="E63" s="343"/>
      <c r="F63" s="169"/>
      <c r="G63" s="169"/>
      <c r="H63" s="169"/>
    </row>
    <row r="64" spans="1:9" ht="15" customHeight="1">
      <c r="A64" s="368" t="s">
        <v>169</v>
      </c>
      <c r="E64" s="343"/>
      <c r="F64" s="169"/>
      <c r="G64" s="169"/>
      <c r="H64" s="169"/>
    </row>
    <row r="65" spans="1:8" ht="15" customHeight="1">
      <c r="A65" s="368"/>
      <c r="E65" s="343"/>
      <c r="F65" s="169"/>
      <c r="G65" s="169"/>
      <c r="H65" s="169"/>
    </row>
    <row r="66" spans="1:8" s="169" customFormat="1" ht="15" customHeight="1">
      <c r="A66" s="221" t="s">
        <v>81</v>
      </c>
      <c r="B66" s="340"/>
      <c r="C66" s="341"/>
      <c r="D66" s="339"/>
      <c r="E66" s="343"/>
    </row>
    <row r="67" spans="1:8" s="169" customFormat="1" ht="15" customHeight="1">
      <c r="A67" s="149" t="s">
        <v>0</v>
      </c>
      <c r="B67" s="342"/>
      <c r="C67" s="343"/>
      <c r="D67" s="370"/>
      <c r="E67" s="343"/>
      <c r="F67" s="199"/>
      <c r="G67" s="953"/>
      <c r="H67" s="953"/>
    </row>
    <row r="68" spans="1:8" s="169" customFormat="1" ht="15" customHeight="1">
      <c r="A68" s="257" t="s">
        <v>104</v>
      </c>
      <c r="B68" s="159"/>
      <c r="C68" s="343"/>
      <c r="D68" s="370"/>
      <c r="E68" s="370"/>
      <c r="F68" s="199"/>
      <c r="G68" s="953"/>
      <c r="H68" s="953"/>
    </row>
    <row r="69" spans="1:8" s="169" customFormat="1" ht="15" customHeight="1">
      <c r="A69" s="257" t="s">
        <v>83</v>
      </c>
      <c r="B69" s="159"/>
      <c r="C69" s="343"/>
      <c r="D69" s="370"/>
      <c r="F69" s="199"/>
      <c r="G69" s="953"/>
      <c r="H69" s="953"/>
    </row>
    <row r="70" spans="1:8" s="169" customFormat="1" ht="15" customHeight="1">
      <c r="A70" s="257" t="s">
        <v>84</v>
      </c>
      <c r="C70" s="199"/>
      <c r="F70" s="199"/>
      <c r="G70" s="953"/>
      <c r="H70" s="953"/>
    </row>
    <row r="71" spans="1:8" s="169" customFormat="1" ht="15" customHeight="1">
      <c r="A71" s="257" t="s">
        <v>105</v>
      </c>
      <c r="C71" s="199"/>
      <c r="E71" s="305"/>
      <c r="F71" s="306"/>
      <c r="G71" s="306"/>
      <c r="H71" s="306"/>
    </row>
  </sheetData>
  <customSheetViews>
    <customSheetView guid="{035FD7B7-E407-47C6-82D2-F16A7036DEE3}" showGridLines="0" hiddenRows="1">
      <selection activeCell="D67" sqref="D67"/>
      <pageMargins left="0" right="0" top="0" bottom="0" header="0" footer="0"/>
      <pageSetup scale="60" orientation="landscape"/>
    </customSheetView>
    <customSheetView guid="{D73C7D54-4891-4237-9750-225D2462AB34}" showGridLines="0" topLeftCell="B29">
      <selection activeCell="E13" sqref="E13"/>
      <pageMargins left="0" right="0" top="0" bottom="0" header="0" footer="0"/>
      <pageSetup scale="60" orientation="landscape"/>
    </customSheetView>
    <customSheetView guid="{77C6715E-78A8-45AF-BBE5-55C648F3FD39}" showGridLines="0">
      <selection activeCell="F11" sqref="F11"/>
      <pageMargins left="0" right="0" top="0" bottom="0" header="0" footer="0"/>
      <pageSetup scale="60" orientation="landscape" r:id="rId1"/>
    </customSheetView>
    <customSheetView guid="{C6EA2456-9077-41F6-8AD1-2B98609E6968}" scale="85" showGridLines="0">
      <selection activeCell="D36" sqref="D36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M31" sqref="M31"/>
      <pageMargins left="0" right="0" top="0" bottom="0" header="0" footer="0"/>
      <pageSetup scale="60" orientation="landscape"/>
    </customSheetView>
    <customSheetView guid="{6D779134-8889-443F-9ACA-8D735092180D}" showGridLines="0" topLeftCell="A7">
      <selection activeCell="H22" sqref="H22"/>
      <pageMargins left="0" right="0" top="0" bottom="0" header="0" footer="0"/>
      <pageSetup scale="60" orientation="landscape" r:id="rId2"/>
    </customSheetView>
    <customSheetView guid="{DB8C7FDF-A076-429E-9C69-19F5346810D2}" scale="85" showGridLines="0" topLeftCell="A22">
      <selection activeCell="B48" sqref="B48"/>
      <pageMargins left="0" right="0" top="0" bottom="0" header="0" footer="0"/>
      <pageSetup scale="60" orientation="landscape"/>
    </customSheetView>
    <customSheetView guid="{4BAB3EE4-9C54-4B90-B433-C200B8083694}" scale="85" showGridLines="0">
      <selection activeCell="B33" sqref="B33"/>
      <pageMargins left="0" right="0" top="0" bottom="0" header="0" footer="0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" right="0" top="0" bottom="0" header="0" footer="0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" right="0" top="0" bottom="0" header="0" footer="0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D7835D66-B13D-4A90-85BF-DC3ACE120431}" scale="85" showGridLines="0" topLeftCell="A7">
      <selection activeCell="J13" sqref="J13"/>
      <pageMargins left="0" right="0" top="0" bottom="0" header="0" footer="0"/>
      <pageSetup scale="60" orientation="landscape"/>
    </customSheetView>
    <customSheetView guid="{93A7AE30-CF2C-4CF1-930B-9425B5F5817D}" scale="85" showGridLines="0" topLeftCell="A7">
      <selection activeCell="E29" sqref="E29"/>
      <pageMargins left="0" right="0" top="0" bottom="0" header="0" footer="0"/>
      <pageSetup scale="60" orientation="landscape"/>
    </customSheetView>
    <customSheetView guid="{C00304E5-BAC8-4C34-B3D2-AD7EACE0CB92}" scale="85" showGridLines="0" topLeftCell="A10">
      <selection activeCell="H22" sqref="H22"/>
      <pageMargins left="0" right="0" top="0" bottom="0" header="0" footer="0"/>
      <pageSetup scale="60" orientation="landscape"/>
    </customSheetView>
    <customSheetView guid="{B9C309E4-7299-4CD5-AAAB-CF9542D1540F}" scale="85" showGridLines="0" topLeftCell="A13">
      <selection activeCell="J42" sqref="J42"/>
      <pageMargins left="0" right="0" top="0" bottom="0" header="0" footer="0"/>
      <pageSetup scale="60" orientation="landscape"/>
    </customSheetView>
    <customSheetView guid="{3E9A2BAE-164D-47A0-8104-C7D4E0A4EAEF}" scale="85" showGridLines="0" topLeftCell="A4">
      <selection activeCell="F6" sqref="F6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F6" sqref="F6"/>
      <pageMargins left="0" right="0" top="0" bottom="0" header="0" footer="0"/>
      <pageSetup scale="60" orientation="landscape"/>
    </customSheetView>
    <customSheetView guid="{8E2DF192-20FD-40DB-8385-493ED9B1C2BF}" scale="85" showGridLines="0" topLeftCell="A28">
      <selection activeCell="B43" sqref="B43"/>
      <pageMargins left="0" right="0" top="0" bottom="0" header="0" footer="0"/>
      <pageSetup scale="60" orientation="landscape"/>
    </customSheetView>
  </customSheetViews>
  <mergeCells count="15">
    <mergeCell ref="A1:F2"/>
    <mergeCell ref="A7:F7"/>
    <mergeCell ref="D8:I8"/>
    <mergeCell ref="D16:I16"/>
    <mergeCell ref="A21:D21"/>
    <mergeCell ref="D55:I55"/>
    <mergeCell ref="D22:F22"/>
    <mergeCell ref="A37:I37"/>
    <mergeCell ref="D50:I50"/>
    <mergeCell ref="A50:A53"/>
    <mergeCell ref="B50:B53"/>
    <mergeCell ref="C52:C53"/>
    <mergeCell ref="A32:F32"/>
    <mergeCell ref="D27:H27"/>
    <mergeCell ref="D28:H28"/>
  </mergeCells>
  <conditionalFormatting sqref="B58">
    <cfRule type="timePeriod" dxfId="26" priority="51" timePeriod="lastWeek">
      <formula>AND(TODAY()-ROUNDDOWN(B58,0)&gt;=(WEEKDAY(TODAY())),TODAY()-ROUNDDOWN(B58,0)&lt;(WEEKDAY(TODAY())+7))</formula>
    </cfRule>
  </conditionalFormatting>
  <conditionalFormatting sqref="D54:H54 D56:H59">
    <cfRule type="timePeriod" dxfId="25" priority="32" timePeriod="lastWeek">
      <formula>AND(TODAY()-ROUNDDOWN(D54,0)&gt;=(WEEKDAY(TODAY())),TODAY()-ROUNDDOWN(D54,0)&lt;(WEEKDAY(TODAY())+7))</formula>
    </cfRule>
  </conditionalFormatting>
  <conditionalFormatting sqref="D54:H54 D56:H59">
    <cfRule type="timePeriod" dxfId="24" priority="31" timePeriod="lastWeek">
      <formula>AND(TODAY()-ROUNDDOWN(D54,0)&gt;=(WEEKDAY(TODAY())),TODAY()-ROUNDDOWN(D54,0)&lt;(WEEKDAY(TODAY())+7))</formula>
    </cfRule>
  </conditionalFormatting>
  <conditionalFormatting sqref="D54:H54 D56:H59">
    <cfRule type="timePeriod" dxfId="23" priority="26" timePeriod="lastWeek">
      <formula>AND(TODAY()-ROUNDDOWN(D54,0)&gt;=(WEEKDAY(TODAY())),TODAY()-ROUNDDOWN(D54,0)&lt;(WEEKDAY(TODAY())+7))</formula>
    </cfRule>
  </conditionalFormatting>
  <conditionalFormatting sqref="D54:H54 D56:H59">
    <cfRule type="timePeriod" dxfId="22" priority="25" timePeriod="lastWeek">
      <formula>AND(TODAY()-ROUNDDOWN(D54,0)&gt;=(WEEKDAY(TODAY())),TODAY()-ROUNDDOWN(D54,0)&lt;(WEEKDAY(TODAY())+7))</formula>
    </cfRule>
  </conditionalFormatting>
  <conditionalFormatting sqref="D56:D57">
    <cfRule type="timePeriod" dxfId="21" priority="24" timePeriod="lastWeek">
      <formula>AND(TODAY()-ROUNDDOWN(D56,0)&gt;=(WEEKDAY(TODAY())),TODAY()-ROUNDDOWN(D56,0)&lt;(WEEKDAY(TODAY())+7))</formula>
    </cfRule>
  </conditionalFormatting>
  <conditionalFormatting sqref="D56:D57">
    <cfRule type="timePeriod" dxfId="20" priority="23" timePeriod="lastWeek">
      <formula>AND(TODAY()-ROUNDDOWN(D56,0)&gt;=(WEEKDAY(TODAY())),TODAY()-ROUNDDOWN(D56,0)&lt;(WEEKDAY(TODAY())+7))</formula>
    </cfRule>
  </conditionalFormatting>
  <conditionalFormatting sqref="D58:D59">
    <cfRule type="timePeriod" dxfId="19" priority="22" timePeriod="lastWeek">
      <formula>AND(TODAY()-ROUNDDOWN(D58,0)&gt;=(WEEKDAY(TODAY())),TODAY()-ROUNDDOWN(D58,0)&lt;(WEEKDAY(TODAY())+7))</formula>
    </cfRule>
  </conditionalFormatting>
  <conditionalFormatting sqref="D58:D59">
    <cfRule type="timePeriod" dxfId="18" priority="21" timePeriod="lastWeek">
      <formula>AND(TODAY()-ROUNDDOWN(D58,0)&gt;=(WEEKDAY(TODAY())),TODAY()-ROUNDDOWN(D58,0)&lt;(WEEKDAY(TODAY())+7))</formula>
    </cfRule>
  </conditionalFormatting>
  <conditionalFormatting sqref="D60:H60">
    <cfRule type="timePeriod" dxfId="17" priority="18" timePeriod="lastWeek">
      <formula>AND(TODAY()-ROUNDDOWN(D60,0)&gt;=(WEEKDAY(TODAY())),TODAY()-ROUNDDOWN(D60,0)&lt;(WEEKDAY(TODAY())+7))</formula>
    </cfRule>
  </conditionalFormatting>
  <conditionalFormatting sqref="D60:H60">
    <cfRule type="timePeriod" dxfId="16" priority="17" timePeriod="lastWeek">
      <formula>AND(TODAY()-ROUNDDOWN(D60,0)&gt;=(WEEKDAY(TODAY())),TODAY()-ROUNDDOWN(D60,0)&lt;(WEEKDAY(TODAY())+7))</formula>
    </cfRule>
  </conditionalFormatting>
  <conditionalFormatting sqref="D60:H60">
    <cfRule type="timePeriod" dxfId="15" priority="16" timePeriod="lastWeek">
      <formula>AND(TODAY()-ROUNDDOWN(D60,0)&gt;=(WEEKDAY(TODAY())),TODAY()-ROUNDDOWN(D60,0)&lt;(WEEKDAY(TODAY())+7))</formula>
    </cfRule>
  </conditionalFormatting>
  <conditionalFormatting sqref="D60:H60">
    <cfRule type="timePeriod" dxfId="14" priority="15" timePeriod="lastWeek">
      <formula>AND(TODAY()-ROUNDDOWN(D60,0)&gt;=(WEEKDAY(TODAY())),TODAY()-ROUNDDOWN(D60,0)&lt;(WEEKDAY(TODAY())+7))</formula>
    </cfRule>
  </conditionalFormatting>
  <conditionalFormatting sqref="D60">
    <cfRule type="timePeriod" dxfId="13" priority="14" timePeriod="lastWeek">
      <formula>AND(TODAY()-ROUNDDOWN(D60,0)&gt;=(WEEKDAY(TODAY())),TODAY()-ROUNDDOWN(D60,0)&lt;(WEEKDAY(TODAY())+7))</formula>
    </cfRule>
  </conditionalFormatting>
  <conditionalFormatting sqref="D60">
    <cfRule type="timePeriod" dxfId="12" priority="13" timePeriod="lastWeek">
      <formula>AND(TODAY()-ROUNDDOWN(D60,0)&gt;=(WEEKDAY(TODAY())),TODAY()-ROUNDDOWN(D60,0)&lt;(WEEKDAY(TODAY())+7))</formula>
    </cfRule>
  </conditionalFormatting>
  <conditionalFormatting sqref="F60:H60">
    <cfRule type="timePeriod" dxfId="11" priority="12" timePeriod="lastWeek">
      <formula>AND(TODAY()-ROUNDDOWN(F60,0)&gt;=(WEEKDAY(TODAY())),TODAY()-ROUNDDOWN(F60,0)&lt;(WEEKDAY(TODAY())+7))</formula>
    </cfRule>
  </conditionalFormatting>
  <conditionalFormatting sqref="F60:H60">
    <cfRule type="timePeriod" dxfId="10" priority="11" timePeriod="lastWeek">
      <formula>AND(TODAY()-ROUNDDOWN(F60,0)&gt;=(WEEKDAY(TODAY())),TODAY()-ROUNDDOWN(F60,0)&lt;(WEEKDAY(TODAY())+7))</formula>
    </cfRule>
  </conditionalFormatting>
  <conditionalFormatting sqref="D55">
    <cfRule type="timePeriod" dxfId="9" priority="10" timePeriod="lastWeek">
      <formula>AND(TODAY()-ROUNDDOWN(D55,0)&gt;=(WEEKDAY(TODAY())),TODAY()-ROUNDDOWN(D55,0)&lt;(WEEKDAY(TODAY())+7))</formula>
    </cfRule>
  </conditionalFormatting>
  <conditionalFormatting sqref="D55">
    <cfRule type="timePeriod" dxfId="8" priority="9" timePeriod="lastWeek">
      <formula>AND(TODAY()-ROUNDDOWN(D55,0)&gt;=(WEEKDAY(TODAY())),TODAY()-ROUNDDOWN(D55,0)&lt;(WEEKDAY(TODAY())+7))</formula>
    </cfRule>
  </conditionalFormatting>
  <conditionalFormatting sqref="D55">
    <cfRule type="timePeriod" dxfId="7" priority="8" timePeriod="lastWeek">
      <formula>AND(TODAY()-ROUNDDOWN(D55,0)&gt;=(WEEKDAY(TODAY())),TODAY()-ROUNDDOWN(D55,0)&lt;(WEEKDAY(TODAY())+7))</formula>
    </cfRule>
  </conditionalFormatting>
  <conditionalFormatting sqref="D55">
    <cfRule type="timePeriod" dxfId="6" priority="7" timePeriod="lastWeek">
      <formula>AND(TODAY()-ROUNDDOWN(D55,0)&gt;=(WEEKDAY(TODAY())),TODAY()-ROUNDDOWN(D55,0)&lt;(WEEKDAY(TODAY())+7))</formula>
    </cfRule>
  </conditionalFormatting>
  <conditionalFormatting sqref="D55">
    <cfRule type="timePeriod" dxfId="5" priority="6" timePeriod="lastWeek">
      <formula>AND(TODAY()-ROUNDDOWN(D55,0)&gt;=(WEEKDAY(TODAY())),TODAY()-ROUNDDOWN(D55,0)&lt;(WEEKDAY(TODAY())+7))</formula>
    </cfRule>
  </conditionalFormatting>
  <conditionalFormatting sqref="D55">
    <cfRule type="timePeriod" dxfId="4" priority="5" timePeriod="lastWeek">
      <formula>AND(TODAY()-ROUNDDOWN(D55,0)&gt;=(WEEKDAY(TODAY())),TODAY()-ROUNDDOWN(D55,0)&lt;(WEEKDAY(TODAY())+7))</formula>
    </cfRule>
  </conditionalFormatting>
  <conditionalFormatting sqref="F56">
    <cfRule type="timePeriod" dxfId="3" priority="4" timePeriod="lastWeek">
      <formula>AND(TODAY()-ROUNDDOWN(F56,0)&gt;=(WEEKDAY(TODAY())),TODAY()-ROUNDDOWN(F56,0)&lt;(WEEKDAY(TODAY())+7))</formula>
    </cfRule>
  </conditionalFormatting>
  <conditionalFormatting sqref="F56">
    <cfRule type="timePeriod" dxfId="2" priority="3" timePeriod="lastWeek">
      <formula>AND(TODAY()-ROUNDDOWN(F56,0)&gt;=(WEEKDAY(TODAY())),TODAY()-ROUNDDOWN(F56,0)&lt;(WEEKDAY(TODAY())+7))</formula>
    </cfRule>
  </conditionalFormatting>
  <conditionalFormatting sqref="D54:F54">
    <cfRule type="timePeriod" dxfId="1" priority="2" timePeriod="lastWeek">
      <formula>AND(TODAY()-ROUNDDOWN(D54,0)&gt;=(WEEKDAY(TODAY())),TODAY()-ROUNDDOWN(D54,0)&lt;(WEEKDAY(TODAY())+7))</formula>
    </cfRule>
  </conditionalFormatting>
  <conditionalFormatting sqref="D54:F54">
    <cfRule type="timePeriod" dxfId="0" priority="1" timePeriod="lastWeek">
      <formula>AND(TODAY()-ROUNDDOWN(D54,0)&gt;=(WEEKDAY(TODAY())),TODAY()-ROUNDDOWN(D54,0)&lt;(WEEKDAY(TODAY())+7))</formula>
    </cfRule>
  </conditionalFormatting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9"/>
  <sheetViews>
    <sheetView zoomScale="85" zoomScaleNormal="85" workbookViewId="0">
      <selection activeCell="A19" sqref="A19:N19"/>
    </sheetView>
  </sheetViews>
  <sheetFormatPr defaultColWidth="8.875" defaultRowHeight="14.25"/>
  <cols>
    <col min="1" max="1" width="25.25" style="305" customWidth="1"/>
    <col min="2" max="2" width="10.125" style="305" customWidth="1"/>
    <col min="3" max="3" width="11.25" style="306" customWidth="1"/>
    <col min="4" max="5" width="14" style="305" customWidth="1"/>
    <col min="6" max="6" width="15.25" style="305" customWidth="1"/>
    <col min="7" max="8" width="14" style="306" customWidth="1"/>
    <col min="9" max="9" width="14" style="305" customWidth="1"/>
    <col min="10" max="10" width="12.875" style="305" customWidth="1"/>
    <col min="11" max="11" width="9.25" style="305" customWidth="1"/>
    <col min="12" max="12" width="9.875" style="305" customWidth="1"/>
    <col min="13" max="13" width="10.5" style="305" customWidth="1"/>
    <col min="14" max="16384" width="8.875" style="305"/>
  </cols>
  <sheetData>
    <row r="1" spans="1:11" ht="24.95" customHeight="1">
      <c r="A1" s="307" t="s">
        <v>106</v>
      </c>
      <c r="B1" s="307"/>
      <c r="C1" s="307"/>
      <c r="D1" s="307"/>
      <c r="E1" s="307"/>
      <c r="F1" s="307"/>
      <c r="G1" s="307"/>
      <c r="H1" s="307"/>
      <c r="I1" s="344"/>
      <c r="J1" s="344"/>
    </row>
    <row r="2" spans="1:11" ht="37.5">
      <c r="A2" s="307"/>
      <c r="B2" s="307"/>
      <c r="C2" s="307"/>
      <c r="D2" s="307"/>
      <c r="E2" s="307"/>
      <c r="F2" s="307"/>
      <c r="G2" s="307"/>
      <c r="H2" s="307"/>
      <c r="I2" s="344"/>
      <c r="J2" s="344"/>
      <c r="K2" s="308"/>
    </row>
    <row r="3" spans="1:11" s="304" customFormat="1" ht="20.100000000000001" customHeight="1">
      <c r="A3" s="685" t="s">
        <v>170</v>
      </c>
      <c r="B3" s="629"/>
      <c r="C3" s="629"/>
      <c r="D3" s="629"/>
      <c r="E3" s="629"/>
      <c r="F3" s="629"/>
      <c r="G3" s="629"/>
      <c r="H3" s="629"/>
      <c r="I3" s="169"/>
      <c r="J3" s="310"/>
    </row>
    <row r="4" spans="1:11" ht="15" customHeight="1">
      <c r="D4" s="312" t="s">
        <v>108</v>
      </c>
      <c r="H4" s="360" t="e">
        <f>#REF!</f>
        <v>#REF!</v>
      </c>
    </row>
    <row r="5" spans="1:11" s="304" customFormat="1" ht="20.100000000000001" customHeight="1">
      <c r="A5" s="13" t="s">
        <v>86</v>
      </c>
      <c r="C5" s="316"/>
      <c r="H5" s="316"/>
    </row>
    <row r="6" spans="1:11" ht="15" customHeight="1"/>
    <row r="7" spans="1:11" s="169" customFormat="1" ht="20.100000000000001" customHeight="1"/>
    <row r="8" spans="1:11" s="169" customFormat="1" ht="20.100000000000001" customHeight="1"/>
    <row r="9" spans="1:11" s="169" customFormat="1" ht="20.100000000000001" customHeight="1">
      <c r="A9" s="1001" t="s">
        <v>91</v>
      </c>
      <c r="B9" s="969" t="s">
        <v>171</v>
      </c>
      <c r="C9" s="291" t="s">
        <v>2</v>
      </c>
      <c r="D9" s="377"/>
      <c r="E9" s="482"/>
      <c r="F9" s="488" t="s">
        <v>90</v>
      </c>
      <c r="G9" s="482"/>
      <c r="H9" s="482"/>
      <c r="I9" s="482"/>
      <c r="J9" s="483"/>
    </row>
    <row r="10" spans="1:11" s="169" customFormat="1" ht="38.25" customHeight="1">
      <c r="A10" s="1002"/>
      <c r="B10" s="970"/>
      <c r="C10" s="369" t="s">
        <v>92</v>
      </c>
      <c r="D10" s="373" t="s">
        <v>41</v>
      </c>
      <c r="E10" s="373" t="s">
        <v>111</v>
      </c>
      <c r="F10" s="643" t="s">
        <v>172</v>
      </c>
      <c r="G10" s="373" t="s">
        <v>173</v>
      </c>
      <c r="H10" s="373" t="s">
        <v>11</v>
      </c>
      <c r="I10" s="373" t="s">
        <v>174</v>
      </c>
      <c r="J10" s="373" t="s">
        <v>26</v>
      </c>
    </row>
    <row r="11" spans="1:11" s="169" customFormat="1" ht="20.100000000000001" customHeight="1">
      <c r="A11" s="1003"/>
      <c r="B11" s="971"/>
      <c r="C11" s="362" t="s">
        <v>10</v>
      </c>
      <c r="D11" s="364" t="s">
        <v>175</v>
      </c>
      <c r="E11" s="363" t="s">
        <v>165</v>
      </c>
      <c r="F11" s="363" t="s">
        <v>176</v>
      </c>
      <c r="G11" s="363" t="s">
        <v>177</v>
      </c>
      <c r="H11" s="363" t="s">
        <v>178</v>
      </c>
      <c r="I11" s="363" t="s">
        <v>179</v>
      </c>
      <c r="J11" s="363" t="s">
        <v>150</v>
      </c>
    </row>
    <row r="12" spans="1:11" s="169" customFormat="1" ht="20.100000000000001" customHeight="1">
      <c r="A12" s="886" t="s">
        <v>181</v>
      </c>
      <c r="B12" s="655" t="s">
        <v>480</v>
      </c>
      <c r="C12" s="23">
        <v>44709</v>
      </c>
      <c r="D12" s="1005" t="s">
        <v>478</v>
      </c>
      <c r="E12" s="1006"/>
      <c r="F12" s="1006"/>
      <c r="G12" s="1006"/>
      <c r="H12" s="1006"/>
      <c r="I12" s="1006"/>
      <c r="J12" s="1007"/>
      <c r="K12" s="625"/>
    </row>
    <row r="13" spans="1:11" s="169" customFormat="1" ht="20.100000000000001" customHeight="1">
      <c r="A13" s="886" t="s">
        <v>620</v>
      </c>
      <c r="B13" s="655" t="s">
        <v>621</v>
      </c>
      <c r="C13" s="23">
        <f t="shared" ref="C13:C17" si="0">C12+7</f>
        <v>44716</v>
      </c>
      <c r="D13" s="23">
        <f t="shared" ref="D13" si="1">C13+3</f>
        <v>44719</v>
      </c>
      <c r="E13" s="23">
        <f t="shared" ref="E13" si="2">C13+5</f>
        <v>44721</v>
      </c>
      <c r="F13" s="23">
        <f t="shared" ref="F13" si="3">C13+6</f>
        <v>44722</v>
      </c>
      <c r="G13" s="23">
        <f t="shared" ref="G13" si="4">C13+7</f>
        <v>44723</v>
      </c>
      <c r="H13" s="23">
        <f t="shared" ref="H13" si="5">C13+9</f>
        <v>44725</v>
      </c>
      <c r="I13" s="23" t="s">
        <v>135</v>
      </c>
      <c r="J13" s="23" t="s">
        <v>135</v>
      </c>
    </row>
    <row r="14" spans="1:11" s="169" customFormat="1" ht="20.100000000000001" customHeight="1">
      <c r="A14" s="886" t="s">
        <v>180</v>
      </c>
      <c r="B14" s="655" t="s">
        <v>479</v>
      </c>
      <c r="C14" s="23">
        <f t="shared" si="0"/>
        <v>44723</v>
      </c>
      <c r="D14" s="23">
        <f t="shared" ref="D14" si="6">C14+3</f>
        <v>44726</v>
      </c>
      <c r="E14" s="23">
        <f t="shared" ref="E14" si="7">C14+5</f>
        <v>44728</v>
      </c>
      <c r="F14" s="23">
        <f t="shared" ref="F14" si="8">C14+6</f>
        <v>44729</v>
      </c>
      <c r="G14" s="23">
        <f t="shared" ref="G14" si="9">C14+7</f>
        <v>44730</v>
      </c>
      <c r="H14" s="23">
        <f t="shared" ref="H14" si="10">C14+9</f>
        <v>44732</v>
      </c>
      <c r="I14" s="23" t="s">
        <v>135</v>
      </c>
      <c r="J14" s="23" t="s">
        <v>135</v>
      </c>
    </row>
    <row r="15" spans="1:11" s="169" customFormat="1" ht="20.100000000000001" customHeight="1">
      <c r="A15" s="886" t="s">
        <v>620</v>
      </c>
      <c r="B15" s="655" t="s">
        <v>622</v>
      </c>
      <c r="C15" s="23">
        <f t="shared" si="0"/>
        <v>44730</v>
      </c>
      <c r="D15" s="23">
        <f t="shared" ref="D15:D17" si="11">C15+3</f>
        <v>44733</v>
      </c>
      <c r="E15" s="23">
        <f t="shared" ref="E15:E17" si="12">C15+5</f>
        <v>44735</v>
      </c>
      <c r="F15" s="23">
        <f t="shared" ref="F15:F17" si="13">C15+6</f>
        <v>44736</v>
      </c>
      <c r="G15" s="23">
        <f t="shared" ref="G15:G17" si="14">C15+7</f>
        <v>44737</v>
      </c>
      <c r="H15" s="23">
        <f t="shared" ref="H15:H17" si="15">C15+9</f>
        <v>44739</v>
      </c>
      <c r="I15" s="23" t="s">
        <v>135</v>
      </c>
      <c r="J15" s="23" t="s">
        <v>135</v>
      </c>
    </row>
    <row r="16" spans="1:11" s="169" customFormat="1" ht="20.100000000000001" customHeight="1">
      <c r="A16" s="886" t="s">
        <v>180</v>
      </c>
      <c r="B16" s="655" t="s">
        <v>143</v>
      </c>
      <c r="C16" s="23">
        <f t="shared" si="0"/>
        <v>44737</v>
      </c>
      <c r="D16" s="23">
        <f t="shared" ref="D16" si="16">C16+3</f>
        <v>44740</v>
      </c>
      <c r="E16" s="23">
        <f t="shared" ref="E16" si="17">C16+5</f>
        <v>44742</v>
      </c>
      <c r="F16" s="23">
        <f t="shared" ref="F16" si="18">C16+6</f>
        <v>44743</v>
      </c>
      <c r="G16" s="23">
        <f t="shared" ref="G16" si="19">C16+7</f>
        <v>44744</v>
      </c>
      <c r="H16" s="23">
        <f t="shared" ref="H16" si="20">C16+9</f>
        <v>44746</v>
      </c>
      <c r="I16" s="23" t="s">
        <v>135</v>
      </c>
      <c r="J16" s="23" t="s">
        <v>135</v>
      </c>
    </row>
    <row r="17" spans="1:14" s="169" customFormat="1" ht="20.100000000000001" customHeight="1">
      <c r="A17" s="886" t="s">
        <v>620</v>
      </c>
      <c r="B17" s="655" t="s">
        <v>623</v>
      </c>
      <c r="C17" s="23">
        <f t="shared" si="0"/>
        <v>44744</v>
      </c>
      <c r="D17" s="23">
        <f t="shared" si="11"/>
        <v>44747</v>
      </c>
      <c r="E17" s="23">
        <f t="shared" si="12"/>
        <v>44749</v>
      </c>
      <c r="F17" s="23">
        <f t="shared" si="13"/>
        <v>44750</v>
      </c>
      <c r="G17" s="23">
        <f t="shared" si="14"/>
        <v>44751</v>
      </c>
      <c r="H17" s="23">
        <f t="shared" si="15"/>
        <v>44753</v>
      </c>
      <c r="I17" s="23" t="s">
        <v>135</v>
      </c>
      <c r="J17" s="23" t="s">
        <v>135</v>
      </c>
    </row>
    <row r="18" spans="1:14" ht="20.100000000000001" customHeight="1">
      <c r="C18" s="194" t="s">
        <v>103</v>
      </c>
      <c r="D18" s="345"/>
      <c r="E18" s="345"/>
      <c r="F18" s="345"/>
      <c r="G18" s="345"/>
      <c r="H18" s="199"/>
      <c r="I18" s="169"/>
      <c r="K18" s="305" t="s">
        <v>155</v>
      </c>
    </row>
    <row r="19" spans="1:14" ht="49.5" customHeight="1">
      <c r="A19" s="1004" t="s">
        <v>448</v>
      </c>
      <c r="B19" s="1004"/>
      <c r="C19" s="1004"/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</row>
    <row r="20" spans="1:14" s="169" customFormat="1" ht="15" customHeight="1">
      <c r="A20" s="201" t="s">
        <v>100</v>
      </c>
      <c r="C20" s="199"/>
      <c r="G20" s="199"/>
      <c r="H20" s="199"/>
    </row>
    <row r="21" spans="1:14" s="169" customFormat="1" ht="15" customHeight="1">
      <c r="A21" s="368" t="s">
        <v>101</v>
      </c>
      <c r="B21" s="368" t="s">
        <v>183</v>
      </c>
      <c r="C21" s="199"/>
      <c r="G21" s="199"/>
      <c r="H21" s="199"/>
    </row>
    <row r="22" spans="1:14" ht="15" customHeight="1"/>
    <row r="23" spans="1:14" s="169" customFormat="1" ht="15" customHeight="1">
      <c r="A23" s="221" t="s">
        <v>81</v>
      </c>
      <c r="B23" s="340"/>
      <c r="C23" s="341"/>
      <c r="D23" s="339"/>
      <c r="E23" s="343"/>
      <c r="F23" s="343"/>
      <c r="H23" s="199"/>
    </row>
    <row r="24" spans="1:14" s="169" customFormat="1" ht="15" customHeight="1">
      <c r="A24" s="149" t="s">
        <v>0</v>
      </c>
      <c r="B24" s="342"/>
      <c r="C24" s="343"/>
      <c r="D24" s="370"/>
      <c r="E24" s="343"/>
      <c r="F24" s="343"/>
      <c r="H24" s="199"/>
    </row>
    <row r="25" spans="1:14" s="169" customFormat="1" ht="15" customHeight="1">
      <c r="A25" s="257" t="s">
        <v>104</v>
      </c>
      <c r="B25" s="159"/>
      <c r="C25" s="343"/>
      <c r="D25" s="370"/>
      <c r="E25" s="343"/>
      <c r="F25" s="343"/>
      <c r="G25" s="199"/>
      <c r="H25" s="199"/>
    </row>
    <row r="26" spans="1:14" s="169" customFormat="1" ht="15" customHeight="1">
      <c r="A26" s="257" t="s">
        <v>83</v>
      </c>
      <c r="B26" s="159"/>
      <c r="C26" s="343"/>
      <c r="D26" s="370"/>
      <c r="E26" s="370"/>
      <c r="F26" s="370"/>
      <c r="G26" s="199"/>
      <c r="H26" s="199"/>
    </row>
    <row r="27" spans="1:14" s="169" customFormat="1" ht="15" customHeight="1">
      <c r="A27" s="257" t="s">
        <v>84</v>
      </c>
      <c r="C27" s="199"/>
      <c r="G27" s="199"/>
      <c r="H27" s="199"/>
    </row>
    <row r="28" spans="1:14" s="169" customFormat="1" ht="15" customHeight="1">
      <c r="A28" s="257" t="s">
        <v>105</v>
      </c>
      <c r="C28" s="199"/>
      <c r="G28" s="199"/>
      <c r="H28" s="199"/>
    </row>
    <row r="29" spans="1:14" ht="15" customHeight="1"/>
  </sheetData>
  <customSheetViews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1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2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</customSheetViews>
  <mergeCells count="4">
    <mergeCell ref="A9:A11"/>
    <mergeCell ref="B9:B11"/>
    <mergeCell ref="A19:N19"/>
    <mergeCell ref="D12:J12"/>
  </mergeCells>
  <hyperlinks>
    <hyperlink ref="A5" location="MENU!A1" display="BACK TO MENU" xr:uid="{00000000-0004-0000-0500-000000000000}"/>
  </hyperlinks>
  <pageMargins left="0.7" right="0.7" top="0.75" bottom="0.75" header="0.3" footer="0.3"/>
  <pageSetup paperSize="9" scale="70" orientation="landscape" r:id="rId3"/>
  <colBreaks count="2" manualBreakCount="2">
    <brk id="8" max="1048575" man="1"/>
    <brk id="26" max="1048575" man="1"/>
  </col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28"/>
  <sheetViews>
    <sheetView showGridLines="0" zoomScale="85" zoomScaleNormal="85" workbookViewId="0">
      <selection activeCell="F33" sqref="F32:F33"/>
    </sheetView>
  </sheetViews>
  <sheetFormatPr defaultColWidth="8.875" defaultRowHeight="14.25"/>
  <cols>
    <col min="1" max="1" width="26" style="305" customWidth="1"/>
    <col min="2" max="2" width="12" style="305" customWidth="1"/>
    <col min="3" max="3" width="12.25" style="306" customWidth="1"/>
    <col min="4" max="4" width="17.375" style="305" customWidth="1"/>
    <col min="5" max="5" width="17.125" style="305" customWidth="1"/>
    <col min="6" max="6" width="67.625" style="306" customWidth="1"/>
    <col min="7" max="7" width="17.125" style="306" customWidth="1"/>
    <col min="8" max="8" width="18.25" style="305" customWidth="1"/>
    <col min="9" max="9" width="12.875" style="305" customWidth="1"/>
    <col min="10" max="10" width="9.25" style="305" customWidth="1"/>
    <col min="11" max="11" width="9.875" style="305" customWidth="1"/>
    <col min="12" max="12" width="10.5" style="305" customWidth="1"/>
    <col min="13" max="16384" width="8.875" style="305"/>
  </cols>
  <sheetData>
    <row r="1" spans="1:52" ht="24.95" customHeight="1">
      <c r="A1" s="307" t="s">
        <v>106</v>
      </c>
      <c r="B1" s="307"/>
      <c r="C1" s="307"/>
      <c r="D1" s="307"/>
      <c r="E1" s="307"/>
      <c r="F1" s="307"/>
      <c r="G1" s="307"/>
      <c r="H1" s="344"/>
    </row>
    <row r="2" spans="1:52" ht="24.95" customHeight="1">
      <c r="A2" s="307"/>
      <c r="B2" s="307"/>
      <c r="C2" s="307"/>
      <c r="D2" s="307"/>
      <c r="E2" s="307"/>
      <c r="F2" s="307"/>
      <c r="G2" s="307"/>
      <c r="H2" s="344"/>
      <c r="I2" s="308"/>
      <c r="J2" s="308"/>
    </row>
    <row r="3" spans="1:52" ht="15" customHeight="1"/>
    <row r="4" spans="1:52" ht="15" customHeight="1">
      <c r="G4" s="305"/>
    </row>
    <row r="5" spans="1:52" s="304" customFormat="1" ht="20.100000000000001" customHeight="1">
      <c r="A5" s="13" t="s">
        <v>86</v>
      </c>
      <c r="C5" s="316"/>
      <c r="E5" s="312" t="s">
        <v>87</v>
      </c>
      <c r="F5" s="360" t="e">
        <f>#REF!</f>
        <v>#REF!</v>
      </c>
    </row>
    <row r="6" spans="1:52" s="345" customFormat="1" ht="19.5" customHeight="1"/>
    <row r="7" spans="1:52" s="359" customFormat="1" ht="19.5" customHeight="1">
      <c r="A7" s="267"/>
      <c r="B7" s="391"/>
      <c r="C7" s="391"/>
      <c r="D7" s="391"/>
      <c r="E7" s="391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</row>
    <row r="8" spans="1:52" s="359" customFormat="1" ht="19.5" customHeight="1">
      <c r="A8" s="1008" t="s">
        <v>37</v>
      </c>
      <c r="B8" s="1008"/>
      <c r="C8" s="1008"/>
      <c r="D8" s="1008"/>
      <c r="E8" s="1008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</row>
    <row r="9" spans="1:52" s="359" customFormat="1" ht="19.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</row>
    <row r="10" spans="1:52" s="359" customFormat="1" ht="19.5" customHeight="1">
      <c r="A10" s="1001" t="s">
        <v>91</v>
      </c>
      <c r="B10" s="969" t="s">
        <v>124</v>
      </c>
      <c r="C10" s="918" t="s">
        <v>2</v>
      </c>
      <c r="D10" s="392" t="s">
        <v>90</v>
      </c>
      <c r="E10" s="632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</row>
    <row r="11" spans="1:52" s="359" customFormat="1" ht="19.5" customHeight="1">
      <c r="A11" s="1002"/>
      <c r="B11" s="970"/>
      <c r="C11" s="919" t="s">
        <v>92</v>
      </c>
      <c r="D11" s="373" t="s">
        <v>26</v>
      </c>
      <c r="E11" s="373" t="s">
        <v>149</v>
      </c>
      <c r="F11" s="318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</row>
    <row r="12" spans="1:52" s="359" customFormat="1" ht="19.5" customHeight="1">
      <c r="A12" s="1002"/>
      <c r="B12" s="970"/>
      <c r="C12" s="1001" t="s">
        <v>184</v>
      </c>
      <c r="D12" s="352" t="s">
        <v>150</v>
      </c>
      <c r="E12" s="352" t="s">
        <v>151</v>
      </c>
      <c r="F12" s="318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</row>
    <row r="13" spans="1:52" s="359" customFormat="1" ht="19.5" customHeight="1">
      <c r="A13" s="1003"/>
      <c r="B13" s="971"/>
      <c r="C13" s="1003"/>
      <c r="D13" s="352" t="s">
        <v>115</v>
      </c>
      <c r="E13" s="352" t="s">
        <v>117</v>
      </c>
      <c r="F13" s="318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</row>
    <row r="14" spans="1:52" s="359" customFormat="1" ht="23.25" customHeight="1">
      <c r="A14" s="656" t="s">
        <v>186</v>
      </c>
      <c r="B14" s="376" t="s">
        <v>446</v>
      </c>
      <c r="C14" s="23">
        <v>44715</v>
      </c>
      <c r="D14" s="23">
        <v>44721</v>
      </c>
      <c r="E14" s="23">
        <v>44724</v>
      </c>
      <c r="F14" s="318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</row>
    <row r="15" spans="1:52" s="359" customFormat="1" ht="23.25" customHeight="1">
      <c r="A15" s="656" t="s">
        <v>185</v>
      </c>
      <c r="B15" s="376" t="s">
        <v>502</v>
      </c>
      <c r="C15" s="23">
        <f>C14+7</f>
        <v>44722</v>
      </c>
      <c r="D15" s="23">
        <f t="shared" ref="D15:D18" si="0">C15+6</f>
        <v>44728</v>
      </c>
      <c r="E15" s="23">
        <f t="shared" ref="E15:E18" si="1">C15+9</f>
        <v>44731</v>
      </c>
      <c r="F15" s="946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</row>
    <row r="16" spans="1:52" s="359" customFormat="1" ht="23.25" customHeight="1">
      <c r="A16" s="656" t="s">
        <v>503</v>
      </c>
      <c r="B16" s="376" t="s">
        <v>504</v>
      </c>
      <c r="C16" s="23">
        <f t="shared" ref="C16:C18" si="2">C15+7</f>
        <v>44729</v>
      </c>
      <c r="D16" s="23">
        <f t="shared" ref="D16" si="3">C16+6</f>
        <v>44735</v>
      </c>
      <c r="E16" s="23">
        <f t="shared" ref="E16" si="4">C16+9</f>
        <v>44738</v>
      </c>
      <c r="F16" s="318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</row>
    <row r="17" spans="1:52" s="359" customFormat="1" ht="23.25" customHeight="1">
      <c r="A17" s="656" t="s">
        <v>185</v>
      </c>
      <c r="B17" s="376" t="s">
        <v>505</v>
      </c>
      <c r="C17" s="23">
        <f t="shared" si="2"/>
        <v>44736</v>
      </c>
      <c r="D17" s="23">
        <f t="shared" si="0"/>
        <v>44742</v>
      </c>
      <c r="E17" s="23">
        <f t="shared" si="1"/>
        <v>44745</v>
      </c>
      <c r="F17" s="818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</row>
    <row r="18" spans="1:52" s="359" customFormat="1" ht="23.25" customHeight="1">
      <c r="A18" s="656" t="s">
        <v>503</v>
      </c>
      <c r="B18" s="376" t="s">
        <v>506</v>
      </c>
      <c r="C18" s="23">
        <f t="shared" si="2"/>
        <v>44743</v>
      </c>
      <c r="D18" s="23">
        <f t="shared" si="0"/>
        <v>44749</v>
      </c>
      <c r="E18" s="23">
        <f t="shared" si="1"/>
        <v>44752</v>
      </c>
      <c r="F18" s="318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</row>
    <row r="19" spans="1:52" s="358" customFormat="1" ht="19.5" customHeight="1">
      <c r="A19" s="358" t="s">
        <v>188</v>
      </c>
    </row>
    <row r="20" spans="1:52" s="318" customFormat="1" ht="15" customHeight="1">
      <c r="A20" s="196" t="s">
        <v>100</v>
      </c>
      <c r="C20" s="367"/>
      <c r="F20" s="367"/>
      <c r="G20" s="367"/>
    </row>
    <row r="21" spans="1:52" s="318" customFormat="1" ht="15" customHeight="1">
      <c r="A21" s="368" t="s">
        <v>189</v>
      </c>
      <c r="B21" s="368" t="s">
        <v>190</v>
      </c>
      <c r="C21" s="367"/>
      <c r="F21" s="367"/>
      <c r="G21" s="367"/>
    </row>
    <row r="22" spans="1:52" ht="15" customHeight="1">
      <c r="A22" s="194" t="s">
        <v>103</v>
      </c>
    </row>
    <row r="23" spans="1:52" s="169" customFormat="1" ht="15" customHeight="1">
      <c r="A23" s="221" t="s">
        <v>81</v>
      </c>
      <c r="B23" s="340"/>
      <c r="C23" s="341"/>
      <c r="D23" s="339"/>
      <c r="E23" s="343"/>
      <c r="G23" s="199"/>
    </row>
    <row r="24" spans="1:52" s="169" customFormat="1" ht="15" customHeight="1">
      <c r="A24" s="149" t="s">
        <v>0</v>
      </c>
      <c r="B24" s="342"/>
      <c r="C24" s="343"/>
      <c r="D24" s="370"/>
      <c r="E24" s="343"/>
      <c r="G24" s="199"/>
    </row>
    <row r="25" spans="1:52" s="169" customFormat="1" ht="15" customHeight="1">
      <c r="A25" s="257" t="s">
        <v>104</v>
      </c>
      <c r="B25" s="159"/>
      <c r="C25" s="343"/>
      <c r="D25" s="370"/>
      <c r="E25" s="343"/>
      <c r="F25" s="199"/>
      <c r="G25" s="199"/>
    </row>
    <row r="26" spans="1:52" s="169" customFormat="1" ht="15" customHeight="1">
      <c r="A26" s="257" t="s">
        <v>83</v>
      </c>
      <c r="B26" s="159"/>
      <c r="C26" s="343"/>
      <c r="D26" s="370"/>
      <c r="E26" s="370"/>
      <c r="F26" s="199"/>
      <c r="G26" s="199"/>
    </row>
    <row r="27" spans="1:52" s="169" customFormat="1" ht="15" customHeight="1">
      <c r="A27" s="257" t="s">
        <v>84</v>
      </c>
      <c r="C27" s="199"/>
      <c r="F27" s="199"/>
      <c r="G27" s="199"/>
    </row>
    <row r="28" spans="1:52" s="169" customFormat="1" ht="15" customHeight="1">
      <c r="A28" s="257" t="s">
        <v>105</v>
      </c>
      <c r="C28" s="199"/>
      <c r="F28" s="199"/>
      <c r="G28" s="199"/>
    </row>
  </sheetData>
  <customSheetViews>
    <customSheetView guid="{035FD7B7-E407-47C6-82D2-F16A7036DEE3}" scale="85" showGridLines="0">
      <selection activeCell="B20" sqref="B20"/>
      <pageMargins left="0" right="0" top="0" bottom="0" header="0" footer="0"/>
      <pageSetup scale="60" orientation="landscape"/>
    </customSheetView>
    <customSheetView guid="{D73C7D54-4891-4237-9750-225D2462AB34}" scale="85" showGridLines="0" topLeftCell="A4">
      <selection activeCell="E22" sqref="E22"/>
      <pageMargins left="0" right="0" top="0" bottom="0" header="0" footer="0"/>
      <pageSetup scale="60" orientation="landscape"/>
    </customSheetView>
    <customSheetView guid="{77C6715E-78A8-45AF-BBE5-55C648F3FD39}" scale="85" showGridLines="0" topLeftCell="A4">
      <selection activeCell="B20" sqref="B20"/>
      <pageMargins left="0" right="0" top="0" bottom="0" header="0" footer="0"/>
      <pageSetup scale="60" orientation="landscape" r:id="rId1"/>
    </customSheetView>
    <customSheetView guid="{C6EA2456-9077-41F6-8AD1-2B98609E6968}" scale="85" showGridLines="0">
      <selection activeCell="B18" sqref="B18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B9" sqref="B9"/>
      <pageMargins left="0" right="0" top="0" bottom="0" header="0" footer="0"/>
      <pageSetup scale="60" orientation="landscape"/>
    </customSheetView>
    <customSheetView guid="{6D779134-8889-443F-9ACA-8D735092180D}" scale="85" showGridLines="0">
      <selection activeCell="G18" sqref="G18"/>
      <pageMargins left="0" right="0" top="0" bottom="0" header="0" footer="0"/>
      <pageSetup scale="60" orientation="landscape"/>
    </customSheetView>
    <customSheetView guid="{DB8C7FDF-A076-429E-9C69-19F5346810D2}" scale="85" showGridLines="0">
      <selection activeCell="C16" sqref="C16:E17"/>
      <pageMargins left="0" right="0" top="0" bottom="0" header="0" footer="0"/>
      <pageSetup scale="60" orientation="landscape"/>
    </customSheetView>
    <customSheetView guid="{C00304E5-BAC8-4C34-B3D2-AD7EACE0CB92}" scale="85" showGridLines="0">
      <selection activeCell="C16" sqref="C16:E17"/>
      <pageMargins left="0" right="0" top="0" bottom="0" header="0" footer="0"/>
      <pageSetup scale="60" orientation="landscape"/>
    </customSheetView>
    <customSheetView guid="{B9C309E4-7299-4CD5-AAAB-CF9542D1540F}" scale="85" showGridLines="0">
      <selection activeCell="C16" sqref="C16:E17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E23" sqref="E23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E23" sqref="E23"/>
      <pageMargins left="0" right="0" top="0" bottom="0" header="0" footer="0"/>
      <pageSetup scale="60" orientation="landscape"/>
    </customSheetView>
    <customSheetView guid="{8E2DF192-20FD-40DB-8385-493ED9B1C2BF}" scale="85" showGridLines="0">
      <selection activeCell="A15" sqref="A15"/>
      <pageMargins left="0" right="0" top="0" bottom="0" header="0" footer="0"/>
      <pageSetup scale="60" orientation="landscape"/>
    </customSheetView>
  </customSheetViews>
  <mergeCells count="4">
    <mergeCell ref="A8:E8"/>
    <mergeCell ref="A10:A13"/>
    <mergeCell ref="B10:B13"/>
    <mergeCell ref="C12:C13"/>
  </mergeCells>
  <hyperlinks>
    <hyperlink ref="A5" location="MENU!A1" display="BACK TO MENU" xr:uid="{00000000-0004-0000-0600-000000000000}"/>
  </hyperlinks>
  <pageMargins left="0.7" right="0.7" top="0.75" bottom="0.75" header="0.3" footer="0.3"/>
  <pageSetup scale="6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8"/>
  <sheetViews>
    <sheetView showGridLines="0" topLeftCell="A10" zoomScale="85" workbookViewId="0">
      <selection activeCell="C42" sqref="C42"/>
    </sheetView>
  </sheetViews>
  <sheetFormatPr defaultColWidth="8.875" defaultRowHeight="14.25"/>
  <cols>
    <col min="1" max="1" width="19.5" style="305" customWidth="1"/>
    <col min="2" max="2" width="12" style="305" customWidth="1"/>
    <col min="3" max="3" width="15.25" style="306" customWidth="1"/>
    <col min="4" max="4" width="24.5" style="306" customWidth="1"/>
    <col min="5" max="5" width="21.125" style="305" customWidth="1"/>
    <col min="6" max="6" width="16.75" style="305" customWidth="1"/>
    <col min="7" max="7" width="16" style="305" customWidth="1"/>
    <col min="8" max="8" width="19.625" style="305" customWidth="1"/>
    <col min="9" max="9" width="21.875" style="305" customWidth="1"/>
    <col min="10" max="16384" width="8.875" style="305"/>
  </cols>
  <sheetData>
    <row r="1" spans="1:9" ht="24.95" customHeight="1">
      <c r="A1" s="635" t="s">
        <v>191</v>
      </c>
      <c r="B1" s="635"/>
      <c r="C1" s="635"/>
      <c r="D1" s="635"/>
      <c r="E1" s="635"/>
      <c r="F1" s="635"/>
      <c r="G1" s="635"/>
      <c r="H1" s="635"/>
    </row>
    <row r="2" spans="1:9" ht="24.95" customHeight="1">
      <c r="A2" s="635"/>
      <c r="B2" s="635"/>
      <c r="C2" s="635"/>
      <c r="D2" s="635"/>
      <c r="E2" s="635"/>
      <c r="F2" s="635"/>
      <c r="G2" s="635"/>
      <c r="H2" s="635"/>
    </row>
    <row r="3" spans="1:9" s="304" customFormat="1" ht="25.5" customHeight="1">
      <c r="A3" s="310" t="s">
        <v>192</v>
      </c>
      <c r="B3" s="310"/>
      <c r="C3" s="310"/>
      <c r="D3" s="310"/>
      <c r="E3" s="310"/>
      <c r="F3" s="633"/>
      <c r="G3" s="633"/>
    </row>
    <row r="4" spans="1:9" ht="15" customHeight="1">
      <c r="A4" s="311"/>
      <c r="B4" s="311"/>
      <c r="C4" s="311"/>
      <c r="D4" s="311"/>
      <c r="E4" s="311"/>
      <c r="F4" s="311"/>
      <c r="G4" s="311"/>
    </row>
    <row r="5" spans="1:9" s="304" customFormat="1" ht="20.100000000000001" customHeight="1">
      <c r="A5" s="13" t="s">
        <v>86</v>
      </c>
      <c r="B5" s="315"/>
      <c r="C5" s="316"/>
      <c r="D5" s="317"/>
    </row>
    <row r="6" spans="1:9" s="169" customFormat="1" ht="15" customHeight="1">
      <c r="A6" s="305"/>
      <c r="B6" s="305"/>
      <c r="C6" s="305"/>
      <c r="D6" s="312" t="s">
        <v>108</v>
      </c>
      <c r="E6" s="380" t="e">
        <f>#REF!</f>
        <v>#REF!</v>
      </c>
      <c r="F6" s="380"/>
      <c r="G6" s="380"/>
    </row>
    <row r="7" spans="1:9" s="169" customFormat="1" ht="15" customHeight="1">
      <c r="A7" s="657"/>
      <c r="B7" s="305"/>
      <c r="C7" s="305"/>
      <c r="D7" s="305"/>
      <c r="E7" s="305"/>
      <c r="F7" s="305"/>
      <c r="G7" s="305"/>
    </row>
    <row r="8" spans="1:9" s="378" customFormat="1" ht="25.5" customHeight="1">
      <c r="A8" s="291"/>
      <c r="B8" s="291"/>
      <c r="C8" s="634" t="s">
        <v>2</v>
      </c>
      <c r="D8" s="1012" t="s">
        <v>90</v>
      </c>
      <c r="E8" s="1013"/>
      <c r="F8" s="1013"/>
      <c r="G8" s="1013"/>
      <c r="H8" s="1013"/>
      <c r="I8" s="1013"/>
    </row>
    <row r="9" spans="1:9" s="378" customFormat="1" ht="83.25" customHeight="1">
      <c r="A9" s="381" t="s">
        <v>91</v>
      </c>
      <c r="B9" s="381" t="s">
        <v>193</v>
      </c>
      <c r="C9" s="382" t="s">
        <v>110</v>
      </c>
      <c r="D9" s="366" t="s">
        <v>194</v>
      </c>
      <c r="E9" s="374" t="s">
        <v>195</v>
      </c>
      <c r="F9" s="374" t="s">
        <v>196</v>
      </c>
      <c r="G9" s="933" t="s">
        <v>197</v>
      </c>
      <c r="H9" s="374" t="s">
        <v>174</v>
      </c>
      <c r="I9" s="374" t="s">
        <v>11</v>
      </c>
    </row>
    <row r="10" spans="1:9" s="378" customFormat="1" ht="25.5" customHeight="1">
      <c r="A10" s="383"/>
      <c r="B10" s="384"/>
      <c r="C10" s="658" t="s">
        <v>31</v>
      </c>
      <c r="D10" s="291" t="s">
        <v>113</v>
      </c>
      <c r="E10" s="291" t="s">
        <v>167</v>
      </c>
      <c r="F10" s="291" t="s">
        <v>115</v>
      </c>
      <c r="G10" s="291" t="s">
        <v>116</v>
      </c>
      <c r="H10" s="640" t="s">
        <v>117</v>
      </c>
      <c r="I10" s="640" t="s">
        <v>116</v>
      </c>
    </row>
    <row r="11" spans="1:9" s="378" customFormat="1" ht="25.5" customHeight="1">
      <c r="A11" s="692" t="s">
        <v>198</v>
      </c>
      <c r="B11" s="376" t="s">
        <v>450</v>
      </c>
      <c r="C11" s="385">
        <v>44712</v>
      </c>
      <c r="D11" s="385">
        <v>44715</v>
      </c>
      <c r="E11" s="385">
        <v>44717</v>
      </c>
      <c r="F11" s="385" t="s">
        <v>119</v>
      </c>
      <c r="G11" s="385">
        <v>44720</v>
      </c>
      <c r="H11" s="385">
        <v>44721</v>
      </c>
      <c r="I11" s="385" t="s">
        <v>119</v>
      </c>
    </row>
    <row r="12" spans="1:9" s="378" customFormat="1" ht="25.5" customHeight="1">
      <c r="A12" s="692" t="s">
        <v>215</v>
      </c>
      <c r="B12" s="376" t="s">
        <v>507</v>
      </c>
      <c r="C12" s="385">
        <f t="shared" ref="C12:C15" si="0">C11+7</f>
        <v>44719</v>
      </c>
      <c r="D12" s="385">
        <f t="shared" ref="D12" si="1">C12+3</f>
        <v>44722</v>
      </c>
      <c r="E12" s="385">
        <f t="shared" ref="E12" si="2">C12+5</f>
        <v>44724</v>
      </c>
      <c r="F12" s="945" t="s">
        <v>119</v>
      </c>
      <c r="G12" s="385">
        <f t="shared" ref="G12" si="3">C12+8</f>
        <v>44727</v>
      </c>
      <c r="H12" s="385">
        <f t="shared" ref="H12" si="4">C12+9</f>
        <v>44728</v>
      </c>
      <c r="I12" s="945" t="s">
        <v>119</v>
      </c>
    </row>
    <row r="13" spans="1:9" s="378" customFormat="1" ht="25.5" customHeight="1">
      <c r="A13" s="692" t="s">
        <v>198</v>
      </c>
      <c r="B13" s="376" t="s">
        <v>444</v>
      </c>
      <c r="C13" s="385">
        <f t="shared" si="0"/>
        <v>44726</v>
      </c>
      <c r="D13" s="385">
        <f t="shared" ref="D13:D15" si="5">C13+3</f>
        <v>44729</v>
      </c>
      <c r="E13" s="385">
        <f t="shared" ref="E13:E15" si="6">C13+5</f>
        <v>44731</v>
      </c>
      <c r="F13" s="945" t="s">
        <v>119</v>
      </c>
      <c r="G13" s="385">
        <f t="shared" ref="G13:G15" si="7">C13+8</f>
        <v>44734</v>
      </c>
      <c r="H13" s="385">
        <f t="shared" ref="H13:H15" si="8">C13+9</f>
        <v>44735</v>
      </c>
      <c r="I13" s="945" t="s">
        <v>119</v>
      </c>
    </row>
    <row r="14" spans="1:9" s="378" customFormat="1" ht="25.5" customHeight="1">
      <c r="A14" s="692" t="s">
        <v>215</v>
      </c>
      <c r="B14" s="376" t="s">
        <v>508</v>
      </c>
      <c r="C14" s="385">
        <f t="shared" si="0"/>
        <v>44733</v>
      </c>
      <c r="D14" s="385">
        <f t="shared" si="5"/>
        <v>44736</v>
      </c>
      <c r="E14" s="385">
        <f t="shared" si="6"/>
        <v>44738</v>
      </c>
      <c r="F14" s="945" t="s">
        <v>119</v>
      </c>
      <c r="G14" s="385">
        <f t="shared" si="7"/>
        <v>44741</v>
      </c>
      <c r="H14" s="385">
        <f t="shared" si="8"/>
        <v>44742</v>
      </c>
      <c r="I14" s="945" t="s">
        <v>119</v>
      </c>
    </row>
    <row r="15" spans="1:9" s="378" customFormat="1" ht="25.5" customHeight="1">
      <c r="A15" s="692" t="s">
        <v>198</v>
      </c>
      <c r="B15" s="376" t="s">
        <v>445</v>
      </c>
      <c r="C15" s="385">
        <f t="shared" si="0"/>
        <v>44740</v>
      </c>
      <c r="D15" s="385">
        <f t="shared" si="5"/>
        <v>44743</v>
      </c>
      <c r="E15" s="385">
        <f t="shared" si="6"/>
        <v>44745</v>
      </c>
      <c r="F15" s="945" t="s">
        <v>119</v>
      </c>
      <c r="G15" s="385">
        <f t="shared" si="7"/>
        <v>44748</v>
      </c>
      <c r="H15" s="385">
        <f t="shared" si="8"/>
        <v>44749</v>
      </c>
      <c r="I15" s="945" t="s">
        <v>119</v>
      </c>
    </row>
    <row r="16" spans="1:9" s="379" customFormat="1" ht="15" customHeight="1">
      <c r="A16" s="327" t="s">
        <v>100</v>
      </c>
      <c r="B16" s="197"/>
      <c r="C16" s="386"/>
    </row>
    <row r="17" spans="1:7" s="379" customFormat="1" ht="15" customHeight="1">
      <c r="A17" s="200" t="s">
        <v>199</v>
      </c>
      <c r="B17" s="200" t="s">
        <v>449</v>
      </c>
      <c r="C17" s="202"/>
    </row>
    <row r="18" spans="1:7" s="379" customFormat="1" ht="15" customHeight="1">
      <c r="A18" s="661"/>
      <c r="B18" s="661"/>
      <c r="C18" s="202"/>
    </row>
    <row r="19" spans="1:7" s="379" customFormat="1" ht="15" hidden="1" customHeight="1">
      <c r="A19" s="661"/>
      <c r="B19" s="1011" t="s">
        <v>200</v>
      </c>
      <c r="C19" s="1011"/>
      <c r="D19" s="1011"/>
      <c r="E19" s="1011"/>
      <c r="F19" s="1011"/>
    </row>
    <row r="20" spans="1:7" s="379" customFormat="1" ht="15" hidden="1" customHeight="1">
      <c r="A20" s="661"/>
      <c r="B20" s="661"/>
      <c r="C20" s="202"/>
    </row>
    <row r="21" spans="1:7" s="379" customFormat="1" ht="15" hidden="1" customHeight="1">
      <c r="A21" s="973" t="s">
        <v>91</v>
      </c>
      <c r="B21" s="1023" t="s">
        <v>193</v>
      </c>
      <c r="C21" s="853" t="s">
        <v>2</v>
      </c>
      <c r="D21" s="973" t="s">
        <v>90</v>
      </c>
      <c r="E21" s="973"/>
      <c r="F21" s="973"/>
    </row>
    <row r="22" spans="1:7" s="379" customFormat="1" ht="36" hidden="1" customHeight="1">
      <c r="A22" s="973"/>
      <c r="B22" s="1023"/>
      <c r="C22" s="842" t="s">
        <v>110</v>
      </c>
      <c r="D22" s="891" t="s">
        <v>201</v>
      </c>
      <c r="E22" s="891" t="s">
        <v>202</v>
      </c>
      <c r="F22" s="891" t="s">
        <v>203</v>
      </c>
    </row>
    <row r="23" spans="1:7" s="379" customFormat="1" ht="15" hidden="1" customHeight="1">
      <c r="A23" s="973"/>
      <c r="B23" s="1023"/>
      <c r="C23" s="892" t="s">
        <v>20</v>
      </c>
      <c r="D23" s="853" t="s">
        <v>113</v>
      </c>
      <c r="E23" s="853" t="s">
        <v>113</v>
      </c>
      <c r="F23" s="853" t="s">
        <v>204</v>
      </c>
    </row>
    <row r="24" spans="1:7" s="379" customFormat="1" ht="15" hidden="1" customHeight="1">
      <c r="A24" s="894" t="s">
        <v>180</v>
      </c>
      <c r="B24" s="895" t="s">
        <v>205</v>
      </c>
      <c r="C24" s="896">
        <v>44199</v>
      </c>
      <c r="D24" s="897">
        <f t="shared" ref="D24" si="9">C24+3</f>
        <v>44202</v>
      </c>
      <c r="E24" s="897">
        <f t="shared" ref="E24" si="10">C24+3</f>
        <v>44202</v>
      </c>
      <c r="F24" s="897">
        <v>44571</v>
      </c>
      <c r="G24" s="379" t="s">
        <v>206</v>
      </c>
    </row>
    <row r="25" spans="1:7" s="379" customFormat="1" ht="15" hidden="1" customHeight="1">
      <c r="A25" s="894" t="s">
        <v>180</v>
      </c>
      <c r="B25" s="895" t="s">
        <v>207</v>
      </c>
      <c r="C25" s="896">
        <f t="shared" ref="C25:C28" si="11">C24+7</f>
        <v>44206</v>
      </c>
      <c r="D25" s="1014" t="s">
        <v>144</v>
      </c>
      <c r="E25" s="1015"/>
      <c r="F25" s="893"/>
    </row>
    <row r="26" spans="1:7" s="379" customFormat="1" ht="15" hidden="1" customHeight="1">
      <c r="A26" s="894" t="s">
        <v>180</v>
      </c>
      <c r="B26" s="895" t="s">
        <v>208</v>
      </c>
      <c r="C26" s="896">
        <f t="shared" si="11"/>
        <v>44213</v>
      </c>
      <c r="D26" s="1014" t="s">
        <v>144</v>
      </c>
      <c r="E26" s="1015"/>
      <c r="F26" s="893"/>
    </row>
    <row r="27" spans="1:7" s="379" customFormat="1" ht="15" hidden="1" customHeight="1">
      <c r="A27" s="894" t="s">
        <v>180</v>
      </c>
      <c r="B27" s="895" t="s">
        <v>209</v>
      </c>
      <c r="C27" s="896">
        <f t="shared" si="11"/>
        <v>44220</v>
      </c>
      <c r="D27" s="1014" t="s">
        <v>144</v>
      </c>
      <c r="E27" s="1015"/>
      <c r="F27" s="893"/>
    </row>
    <row r="28" spans="1:7" s="379" customFormat="1" ht="15" hidden="1" customHeight="1">
      <c r="A28" s="894" t="s">
        <v>180</v>
      </c>
      <c r="B28" s="895" t="s">
        <v>210</v>
      </c>
      <c r="C28" s="896">
        <f t="shared" si="11"/>
        <v>44227</v>
      </c>
      <c r="D28" s="1014" t="s">
        <v>144</v>
      </c>
      <c r="E28" s="1015"/>
      <c r="F28" s="893"/>
    </row>
    <row r="29" spans="1:7" s="379" customFormat="1" ht="15" hidden="1" customHeight="1">
      <c r="A29" s="661"/>
      <c r="B29" s="661"/>
      <c r="C29" s="202"/>
    </row>
    <row r="30" spans="1:7" s="379" customFormat="1" ht="15" hidden="1" customHeight="1">
      <c r="A30" s="884" t="s">
        <v>211</v>
      </c>
      <c r="B30" s="661"/>
      <c r="C30" s="202"/>
    </row>
    <row r="31" spans="1:7" s="379" customFormat="1" ht="15" hidden="1" customHeight="1">
      <c r="A31" s="884" t="s">
        <v>212</v>
      </c>
      <c r="B31" s="661"/>
      <c r="C31" s="202"/>
    </row>
    <row r="32" spans="1:7" s="379" customFormat="1" ht="15" hidden="1" customHeight="1">
      <c r="A32" s="327" t="s">
        <v>100</v>
      </c>
      <c r="B32" s="661"/>
      <c r="C32" s="202"/>
    </row>
    <row r="33" spans="1:8" s="379" customFormat="1" ht="15" hidden="1" customHeight="1">
      <c r="A33" s="200" t="s">
        <v>199</v>
      </c>
      <c r="B33" s="200" t="s">
        <v>213</v>
      </c>
      <c r="C33" s="202"/>
    </row>
    <row r="34" spans="1:8" s="379" customFormat="1" ht="15" hidden="1" customHeight="1">
      <c r="A34" s="661"/>
      <c r="B34" s="661"/>
      <c r="C34" s="202"/>
    </row>
    <row r="35" spans="1:8" s="379" customFormat="1" ht="15" customHeight="1">
      <c r="A35" s="661"/>
      <c r="B35" s="661"/>
      <c r="C35" s="202"/>
    </row>
    <row r="36" spans="1:8" s="304" customFormat="1" ht="20.100000000000001" customHeight="1">
      <c r="A36" s="629" t="s">
        <v>214</v>
      </c>
      <c r="B36" s="629"/>
      <c r="C36" s="629"/>
      <c r="D36" s="310"/>
      <c r="E36" s="310"/>
      <c r="F36" s="310"/>
      <c r="G36" s="310"/>
    </row>
    <row r="37" spans="1:8" s="169" customFormat="1" ht="15" customHeight="1">
      <c r="B37" s="305"/>
      <c r="C37" s="305"/>
      <c r="D37" s="305"/>
      <c r="E37" s="305"/>
      <c r="F37" s="305"/>
      <c r="G37" s="305"/>
    </row>
    <row r="38" spans="1:8" s="378" customFormat="1" ht="24.95" customHeight="1">
      <c r="A38" s="1001" t="s">
        <v>91</v>
      </c>
      <c r="B38" s="1018" t="s">
        <v>193</v>
      </c>
      <c r="C38" s="634" t="s">
        <v>2</v>
      </c>
      <c r="D38" s="1021" t="s">
        <v>90</v>
      </c>
      <c r="E38" s="1022"/>
      <c r="F38" s="829"/>
    </row>
    <row r="39" spans="1:8" s="378" customFormat="1" ht="60" customHeight="1">
      <c r="A39" s="1002"/>
      <c r="B39" s="1019"/>
      <c r="C39" s="373" t="s">
        <v>110</v>
      </c>
      <c r="D39" s="366" t="s">
        <v>194</v>
      </c>
      <c r="E39" s="366" t="s">
        <v>195</v>
      </c>
      <c r="F39" s="830"/>
    </row>
    <row r="40" spans="1:8" s="378" customFormat="1" ht="30.75" customHeight="1">
      <c r="A40" s="1003"/>
      <c r="B40" s="1020"/>
      <c r="C40" s="658" t="s">
        <v>44</v>
      </c>
      <c r="D40" s="640" t="s">
        <v>113</v>
      </c>
      <c r="E40" s="640" t="s">
        <v>114</v>
      </c>
      <c r="F40" s="831"/>
    </row>
    <row r="41" spans="1:8" s="378" customFormat="1" ht="25.5" customHeight="1">
      <c r="A41" s="943" t="s">
        <v>187</v>
      </c>
      <c r="B41" s="376"/>
      <c r="C41" s="385">
        <v>44714</v>
      </c>
      <c r="D41" s="868">
        <f>C41+3</f>
        <v>44717</v>
      </c>
      <c r="E41" s="868">
        <f>C41+4</f>
        <v>44718</v>
      </c>
      <c r="F41" s="838"/>
      <c r="G41" s="838"/>
    </row>
    <row r="42" spans="1:8" s="378" customFormat="1" ht="25.5" customHeight="1">
      <c r="A42" s="943" t="s">
        <v>187</v>
      </c>
      <c r="B42" s="376"/>
      <c r="C42" s="385">
        <f>C41+7</f>
        <v>44721</v>
      </c>
      <c r="D42" s="868">
        <f t="shared" ref="D42:D46" si="12">C42+3</f>
        <v>44724</v>
      </c>
      <c r="E42" s="868">
        <f t="shared" ref="E42:E46" si="13">C42+4</f>
        <v>44725</v>
      </c>
      <c r="F42" s="883"/>
      <c r="G42" s="164"/>
    </row>
    <row r="43" spans="1:8" s="378" customFormat="1" ht="25.5" customHeight="1">
      <c r="A43" s="943" t="s">
        <v>187</v>
      </c>
      <c r="B43" s="376"/>
      <c r="C43" s="385">
        <f>C42+7</f>
        <v>44728</v>
      </c>
      <c r="D43" s="868">
        <f t="shared" si="12"/>
        <v>44731</v>
      </c>
      <c r="E43" s="868">
        <f t="shared" si="13"/>
        <v>44732</v>
      </c>
      <c r="F43" s="869"/>
      <c r="G43" s="869"/>
    </row>
    <row r="44" spans="1:8" s="378" customFormat="1" ht="25.5" customHeight="1">
      <c r="A44" s="943" t="s">
        <v>187</v>
      </c>
      <c r="B44" s="376"/>
      <c r="C44" s="385">
        <f>C43+7</f>
        <v>44735</v>
      </c>
      <c r="D44" s="868">
        <f t="shared" si="12"/>
        <v>44738</v>
      </c>
      <c r="E44" s="868">
        <f t="shared" si="13"/>
        <v>44739</v>
      </c>
      <c r="F44" s="164"/>
    </row>
    <row r="45" spans="1:8" s="378" customFormat="1" ht="25.5" customHeight="1">
      <c r="A45" s="943" t="s">
        <v>187</v>
      </c>
      <c r="B45" s="376"/>
      <c r="C45" s="385">
        <f>C44+7</f>
        <v>44742</v>
      </c>
      <c r="D45" s="868">
        <f t="shared" si="12"/>
        <v>44745</v>
      </c>
      <c r="E45" s="868">
        <f t="shared" si="13"/>
        <v>44746</v>
      </c>
      <c r="F45" s="1016"/>
      <c r="G45" s="1017"/>
      <c r="H45" s="1017"/>
    </row>
    <row r="46" spans="1:8" s="378" customFormat="1" ht="25.5" customHeight="1">
      <c r="A46" s="943" t="s">
        <v>187</v>
      </c>
      <c r="B46" s="376"/>
      <c r="C46" s="385">
        <f>C45+7</f>
        <v>44749</v>
      </c>
      <c r="D46" s="868">
        <f t="shared" si="12"/>
        <v>44752</v>
      </c>
      <c r="E46" s="868">
        <f t="shared" si="13"/>
        <v>44753</v>
      </c>
      <c r="F46" s="164"/>
      <c r="G46" s="164"/>
    </row>
    <row r="47" spans="1:8" s="378" customFormat="1" ht="25.5" customHeight="1">
      <c r="A47" s="327" t="s">
        <v>100</v>
      </c>
      <c r="B47" s="691"/>
      <c r="C47" s="164"/>
      <c r="D47" s="164"/>
      <c r="E47" s="164"/>
      <c r="F47" s="164"/>
      <c r="G47" s="164"/>
    </row>
    <row r="48" spans="1:8" s="378" customFormat="1" ht="21" customHeight="1">
      <c r="A48" s="200" t="s">
        <v>199</v>
      </c>
      <c r="B48" s="200" t="s">
        <v>216</v>
      </c>
      <c r="C48" s="164"/>
      <c r="D48" s="164"/>
      <c r="E48" s="164"/>
      <c r="F48" s="164"/>
      <c r="G48" s="164"/>
    </row>
    <row r="49" spans="1:7" s="378" customFormat="1" ht="25.5" hidden="1" customHeight="1">
      <c r="A49" s="815"/>
      <c r="B49" s="691"/>
      <c r="C49" s="164"/>
      <c r="D49" s="164"/>
      <c r="E49" s="164"/>
      <c r="F49" s="164"/>
      <c r="G49" s="164"/>
    </row>
    <row r="50" spans="1:7" s="378" customFormat="1" ht="25.5" hidden="1" customHeight="1">
      <c r="A50" s="1001" t="s">
        <v>91</v>
      </c>
      <c r="B50" s="1018" t="s">
        <v>193</v>
      </c>
      <c r="C50" s="634" t="s">
        <v>2</v>
      </c>
      <c r="D50" s="1021" t="s">
        <v>90</v>
      </c>
      <c r="E50" s="1022"/>
      <c r="F50" s="164"/>
      <c r="G50" s="164"/>
    </row>
    <row r="51" spans="1:7" s="378" customFormat="1" ht="68.25" hidden="1" customHeight="1">
      <c r="A51" s="1002"/>
      <c r="B51" s="1019"/>
      <c r="C51" s="373" t="s">
        <v>110</v>
      </c>
      <c r="D51" s="366" t="s">
        <v>194</v>
      </c>
      <c r="E51" s="366" t="s">
        <v>195</v>
      </c>
      <c r="F51" s="164"/>
      <c r="G51" s="164"/>
    </row>
    <row r="52" spans="1:7" s="378" customFormat="1" ht="25.5" hidden="1" customHeight="1">
      <c r="A52" s="1003"/>
      <c r="B52" s="1020"/>
      <c r="C52" s="658" t="s">
        <v>14</v>
      </c>
      <c r="D52" s="640" t="s">
        <v>113</v>
      </c>
      <c r="E52" s="640" t="s">
        <v>167</v>
      </c>
      <c r="F52" s="164"/>
      <c r="G52" s="164"/>
    </row>
    <row r="53" spans="1:7" s="378" customFormat="1" ht="25.5" hidden="1" customHeight="1">
      <c r="A53" s="660" t="s">
        <v>217</v>
      </c>
      <c r="B53" s="376" t="s">
        <v>139</v>
      </c>
      <c r="C53" s="385">
        <v>44587</v>
      </c>
      <c r="D53" s="868">
        <v>44576</v>
      </c>
      <c r="E53" s="868">
        <v>44578</v>
      </c>
      <c r="F53" s="164"/>
      <c r="G53" s="164"/>
    </row>
    <row r="54" spans="1:7" s="378" customFormat="1" ht="25.5" hidden="1" customHeight="1">
      <c r="A54" s="660" t="s">
        <v>187</v>
      </c>
      <c r="B54" s="376"/>
      <c r="C54" s="385">
        <f>C53+7</f>
        <v>44594</v>
      </c>
      <c r="D54" s="1009" t="s">
        <v>144</v>
      </c>
      <c r="E54" s="1010"/>
      <c r="F54" s="164"/>
      <c r="G54" s="164"/>
    </row>
    <row r="55" spans="1:7" s="378" customFormat="1" ht="25.5" hidden="1" customHeight="1">
      <c r="A55" s="660" t="s">
        <v>187</v>
      </c>
      <c r="B55" s="376"/>
      <c r="C55" s="385">
        <f t="shared" ref="C55:C57" si="14">C54+7</f>
        <v>44601</v>
      </c>
      <c r="D55" s="868">
        <f t="shared" ref="D55" si="15">C55+3</f>
        <v>44604</v>
      </c>
      <c r="E55" s="868">
        <f t="shared" ref="E55" si="16">C55+5</f>
        <v>44606</v>
      </c>
      <c r="F55" s="164"/>
      <c r="G55" s="164"/>
    </row>
    <row r="56" spans="1:7" s="378" customFormat="1" ht="25.5" hidden="1" customHeight="1">
      <c r="A56" s="660" t="s">
        <v>187</v>
      </c>
      <c r="B56" s="376"/>
      <c r="C56" s="385">
        <f t="shared" si="14"/>
        <v>44608</v>
      </c>
      <c r="D56" s="868">
        <f t="shared" ref="D56:D57" si="17">C56+3</f>
        <v>44611</v>
      </c>
      <c r="E56" s="868">
        <f t="shared" ref="E56:E57" si="18">C56+5</f>
        <v>44613</v>
      </c>
      <c r="F56" s="164"/>
      <c r="G56" s="164"/>
    </row>
    <row r="57" spans="1:7" s="378" customFormat="1" ht="25.5" hidden="1" customHeight="1">
      <c r="A57" s="660" t="s">
        <v>187</v>
      </c>
      <c r="B57" s="376"/>
      <c r="C57" s="385">
        <f t="shared" si="14"/>
        <v>44615</v>
      </c>
      <c r="D57" s="868">
        <f t="shared" si="17"/>
        <v>44618</v>
      </c>
      <c r="E57" s="868">
        <f t="shared" si="18"/>
        <v>44620</v>
      </c>
      <c r="F57" s="164"/>
      <c r="G57" s="164"/>
    </row>
    <row r="58" spans="1:7" s="378" customFormat="1" ht="25.5" hidden="1" customHeight="1">
      <c r="A58" s="327" t="s">
        <v>100</v>
      </c>
      <c r="B58" s="691"/>
      <c r="C58" s="164"/>
      <c r="D58" s="164"/>
      <c r="E58" s="164"/>
      <c r="F58" s="164"/>
      <c r="G58" s="164"/>
    </row>
    <row r="59" spans="1:7" s="378" customFormat="1" ht="25.5" hidden="1" customHeight="1">
      <c r="A59" s="200" t="s">
        <v>199</v>
      </c>
      <c r="B59" s="200" t="s">
        <v>218</v>
      </c>
      <c r="C59" s="164"/>
      <c r="D59" s="164"/>
      <c r="E59" s="164"/>
      <c r="F59" s="164"/>
      <c r="G59" s="164"/>
    </row>
    <row r="60" spans="1:7" s="378" customFormat="1" ht="25.5" customHeight="1">
      <c r="A60" s="815"/>
      <c r="B60" s="691"/>
      <c r="C60" s="164"/>
      <c r="D60" s="164"/>
      <c r="E60" s="164"/>
      <c r="F60" s="164"/>
      <c r="G60" s="164"/>
    </row>
    <row r="61" spans="1:7" s="378" customFormat="1" ht="25.5" customHeight="1">
      <c r="A61" s="815"/>
      <c r="B61" s="691"/>
      <c r="C61" s="164"/>
      <c r="D61" s="164"/>
      <c r="E61" s="164"/>
      <c r="F61" s="164"/>
      <c r="G61" s="164"/>
    </row>
    <row r="62" spans="1:7" s="169" customFormat="1" ht="15" customHeight="1">
      <c r="A62" s="396" t="s">
        <v>103</v>
      </c>
      <c r="B62" s="305"/>
      <c r="C62" s="396"/>
      <c r="D62" s="305"/>
      <c r="E62" s="305"/>
      <c r="F62" s="305"/>
      <c r="G62" s="305"/>
    </row>
    <row r="63" spans="1:7" s="169" customFormat="1" ht="15" customHeight="1">
      <c r="A63" s="221" t="s">
        <v>81</v>
      </c>
      <c r="B63" s="340"/>
      <c r="C63" s="341"/>
    </row>
    <row r="64" spans="1:7" s="169" customFormat="1" ht="15" customHeight="1">
      <c r="A64" s="149" t="s">
        <v>0</v>
      </c>
      <c r="B64" s="342"/>
      <c r="C64" s="343"/>
    </row>
    <row r="65" spans="1:4" s="169" customFormat="1" ht="15" customHeight="1">
      <c r="A65" s="349" t="s">
        <v>104</v>
      </c>
      <c r="B65" s="159"/>
      <c r="C65" s="343"/>
      <c r="D65" s="199"/>
    </row>
    <row r="66" spans="1:4" s="169" customFormat="1" ht="15" customHeight="1">
      <c r="A66" s="349" t="s">
        <v>83</v>
      </c>
      <c r="B66" s="159"/>
      <c r="C66" s="343"/>
      <c r="D66" s="199"/>
    </row>
    <row r="67" spans="1:4" s="169" customFormat="1" ht="15" customHeight="1">
      <c r="A67" s="257" t="s">
        <v>84</v>
      </c>
      <c r="C67" s="199"/>
      <c r="D67" s="199"/>
    </row>
    <row r="68" spans="1:4" s="169" customFormat="1" ht="15" customHeight="1">
      <c r="A68" s="155" t="s">
        <v>105</v>
      </c>
      <c r="C68" s="199"/>
      <c r="D68" s="199"/>
    </row>
  </sheetData>
  <customSheetViews>
    <customSheetView guid="{035FD7B7-E407-47C6-82D2-F16A7036DEE3}" scale="85" showGridLines="0" fitToPage="1" topLeftCell="A19">
      <selection activeCell="D28" sqref="D28"/>
      <pageMargins left="0" right="0" top="0" bottom="0" header="0" footer="0"/>
      <pageSetup paperSize="9" scale="57" orientation="landscape"/>
    </customSheetView>
    <customSheetView guid="{D73C7D54-4891-4237-9750-225D2462AB34}" scale="85" showGridLines="0" fitToPage="1" hiddenRows="1" topLeftCell="A7">
      <selection activeCell="K23" sqref="K23"/>
      <pageMargins left="0" right="0" top="0" bottom="0" header="0" footer="0"/>
      <pageSetup paperSize="9" scale="57" orientation="landscape"/>
    </customSheetView>
    <customSheetView guid="{77C6715E-78A8-45AF-BBE5-55C648F3FD39}" scale="85" showGridLines="0" fitToPage="1" topLeftCell="A7">
      <selection activeCell="F11" sqref="F11"/>
      <pageMargins left="0" right="0" top="0" bottom="0" header="0" footer="0"/>
      <pageSetup paperSize="9" scale="47" orientation="landscape" r:id="rId1"/>
    </customSheetView>
    <customSheetView guid="{C6EA2456-9077-41F6-8AD1-2B98609E6968}" scale="85" showGridLines="0" fitToPage="1" topLeftCell="A10">
      <selection activeCell="D30" sqref="D30"/>
      <pageMargins left="0" right="0" top="0" bottom="0" header="0" footer="0"/>
      <pageSetup paperSize="9" scale="57" orientation="landscape"/>
    </customSheetView>
    <customSheetView guid="{36EED012-CDEF-4DC1-8A77-CC61E5DDA9AF}" scale="85" showGridLines="0" fitToPage="1" topLeftCell="A13">
      <selection activeCell="B31" sqref="B31"/>
      <pageMargins left="0" right="0" top="0" bottom="0" header="0" footer="0"/>
      <pageSetup paperSize="9" scale="57" orientation="landscape"/>
    </customSheetView>
    <customSheetView guid="{6D779134-8889-443F-9ACA-8D735092180D}" scale="85" showGridLines="0" fitToPage="1">
      <selection activeCell="K16" sqref="K16"/>
      <pageMargins left="0" right="0" top="0" bottom="0" header="0" footer="0"/>
      <pageSetup paperSize="9" scale="57" orientation="landscape"/>
    </customSheetView>
    <customSheetView guid="{DB8C7FDF-A076-429E-9C69-19F5346810D2}" scale="85" showGridLines="0" fitToPage="1" topLeftCell="A10">
      <selection activeCell="A28" sqref="A28"/>
      <pageMargins left="0" right="0" top="0" bottom="0" header="0" footer="0"/>
      <pageSetup paperSize="9" scale="55" orientation="landscape"/>
    </customSheetView>
    <customSheetView guid="{4BAB3EE4-9C54-4B90-B433-C200B8083694}" scale="85" showGridLines="0" fitToPage="1" topLeftCell="A10">
      <selection activeCell="G25" sqref="G25"/>
      <pageMargins left="0" right="0" top="0" bottom="0" header="0" footer="0"/>
      <pageSetup paperSize="9" scale="57" orientation="landscape"/>
    </customSheetView>
    <customSheetView guid="{A0571078-F8D9-4419-99DA-CC05A0A8884F}" scale="85" showPageBreaks="1" showGridLines="0" fitToPage="1" printArea="1">
      <selection activeCell="S22" sqref="S18:Y22"/>
      <pageMargins left="0" right="0" top="0" bottom="0" header="0" footer="0"/>
      <pageSetup paperSize="9" scale="60" orientation="landscape"/>
    </customSheetView>
    <customSheetView guid="{23D6460C-E645-4432-B260-E5EED77E92F3}" scale="85" showGridLines="0" fitToPage="1" topLeftCell="A19">
      <selection activeCell="E27" sqref="E27"/>
      <pageMargins left="0" right="0" top="0" bottom="0" header="0" footer="0"/>
      <pageSetup paperSize="9" scale="55" orientation="landscape"/>
    </customSheetView>
    <customSheetView guid="{CEA7FD87-719A-426A-B06E-9D4E99783EED}" scale="85" showPageBreaks="1" showGridLines="0" fitToPage="1">
      <selection activeCell="C22" sqref="C22"/>
      <pageMargins left="0" right="0" top="0" bottom="0" header="0" footer="0"/>
      <pageSetup paperSize="9" scale="54" orientation="landscape"/>
    </customSheetView>
    <customSheetView guid="{88931C49-9137-4FED-AEBA-55DC84EE773E}" scale="85" showGridLines="0" fitToPage="1">
      <selection activeCell="K8" sqref="K8"/>
      <pageMargins left="0" right="0" top="0" bottom="0" header="0" footer="0"/>
      <pageSetup paperSize="9" scale="55" orientation="landscape"/>
    </customSheetView>
    <customSheetView guid="{D7835D66-B13D-4A90-85BF-DC3ACE120431}" scale="85" showGridLines="0" fitToPage="1">
      <selection activeCell="B12" sqref="B12"/>
      <pageMargins left="0" right="0" top="0" bottom="0" header="0" footer="0"/>
      <pageSetup paperSize="9" scale="55" orientation="landscape"/>
    </customSheetView>
    <customSheetView guid="{93A7AE30-CF2C-4CF1-930B-9425B5F5817D}" scale="85" showGridLines="0" fitToPage="1">
      <selection activeCell="H13" sqref="H13"/>
      <pageMargins left="0" right="0" top="0" bottom="0" header="0" footer="0"/>
      <pageSetup paperSize="9" scale="57" orientation="landscape"/>
    </customSheetView>
    <customSheetView guid="{C00304E5-BAC8-4C34-B3D2-AD7EACE0CB92}" scale="85" showGridLines="0" fitToPage="1" topLeftCell="A4">
      <selection activeCell="F23" sqref="F23"/>
      <pageMargins left="0" right="0" top="0" bottom="0" header="0" footer="0"/>
      <pageSetup paperSize="9" scale="55" orientation="landscape"/>
    </customSheetView>
    <customSheetView guid="{B9C309E4-7299-4CD5-AAAB-CF9542D1540F}" scale="85" showGridLines="0" fitToPage="1">
      <selection activeCell="C25" sqref="C25"/>
      <pageMargins left="0" right="0" top="0" bottom="0" header="0" footer="0"/>
      <pageSetup paperSize="9" scale="57" orientation="landscape"/>
    </customSheetView>
    <customSheetView guid="{3E9A2BAE-164D-47A0-8104-C7D4E0A4EAEF}" scale="85" showGridLines="0" fitToPage="1">
      <selection activeCell="D7" sqref="D7"/>
      <pageMargins left="0" right="0" top="0" bottom="0" header="0" footer="0"/>
      <pageSetup paperSize="9" scale="57" orientation="landscape"/>
    </customSheetView>
    <customSheetView guid="{3DA74F3E-F145-470D-BDA0-4288A858AFDF}" scale="85" showGridLines="0" fitToPage="1" topLeftCell="A22">
      <selection activeCell="A17" sqref="A17"/>
      <pageMargins left="0" right="0" top="0" bottom="0" header="0" footer="0"/>
      <pageSetup paperSize="9" scale="57" orientation="landscape"/>
    </customSheetView>
    <customSheetView guid="{8E2DF192-20FD-40DB-8385-493ED9B1C2BF}" scale="85" showGridLines="0" fitToPage="1" topLeftCell="A7">
      <selection activeCell="D7" sqref="D7"/>
      <pageMargins left="0" right="0" top="0" bottom="0" header="0" footer="0"/>
      <pageSetup paperSize="9" scale="57" orientation="landscape"/>
    </customSheetView>
  </customSheetViews>
  <mergeCells count="17">
    <mergeCell ref="A50:A52"/>
    <mergeCell ref="B50:B52"/>
    <mergeCell ref="D50:E50"/>
    <mergeCell ref="A21:A23"/>
    <mergeCell ref="B21:B23"/>
    <mergeCell ref="D38:E38"/>
    <mergeCell ref="A38:A40"/>
    <mergeCell ref="B38:B40"/>
    <mergeCell ref="D54:E54"/>
    <mergeCell ref="B19:F19"/>
    <mergeCell ref="D8:I8"/>
    <mergeCell ref="D21:F21"/>
    <mergeCell ref="D25:E25"/>
    <mergeCell ref="D26:E26"/>
    <mergeCell ref="D27:E27"/>
    <mergeCell ref="D28:E28"/>
    <mergeCell ref="F45:H45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47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"/>
  <sheetViews>
    <sheetView zoomScaleNormal="85" workbookViewId="0">
      <selection activeCell="B16" sqref="B16"/>
    </sheetView>
  </sheetViews>
  <sheetFormatPr defaultColWidth="8.875" defaultRowHeight="14.25"/>
  <cols>
    <col min="1" max="1" width="21.625" style="305" customWidth="1"/>
    <col min="2" max="2" width="13.625" style="305" customWidth="1"/>
    <col min="3" max="3" width="15.25" style="306" customWidth="1"/>
    <col min="4" max="4" width="16" style="305" customWidth="1"/>
    <col min="5" max="5" width="14.5" style="305" customWidth="1"/>
    <col min="6" max="6" width="14.5" style="306" customWidth="1"/>
    <col min="7" max="7" width="12.875" style="306" customWidth="1"/>
    <col min="8" max="8" width="14" style="305" customWidth="1"/>
    <col min="9" max="9" width="12.875" style="305" customWidth="1"/>
    <col min="10" max="10" width="9.25" style="305" customWidth="1"/>
    <col min="11" max="11" width="9.875" style="305" customWidth="1"/>
    <col min="12" max="12" width="10.5" style="305" customWidth="1"/>
    <col min="13" max="16384" width="8.875" style="305"/>
  </cols>
  <sheetData>
    <row r="1" spans="1:10" ht="24.95" customHeight="1">
      <c r="A1" s="669" t="s">
        <v>106</v>
      </c>
      <c r="B1" s="669"/>
      <c r="C1" s="669"/>
      <c r="D1" s="669"/>
      <c r="E1" s="344"/>
      <c r="F1" s="344"/>
      <c r="G1" s="344"/>
      <c r="H1" s="344"/>
      <c r="I1" s="344"/>
    </row>
    <row r="2" spans="1:10" ht="37.5">
      <c r="A2" s="669"/>
      <c r="B2" s="669"/>
      <c r="C2" s="669"/>
      <c r="D2" s="669"/>
      <c r="E2" s="344"/>
      <c r="F2" s="344"/>
      <c r="G2" s="344"/>
      <c r="H2" s="344"/>
      <c r="I2" s="344"/>
      <c r="J2" s="308"/>
    </row>
    <row r="3" spans="1:10" s="304" customFormat="1" ht="20.100000000000001" customHeight="1">
      <c r="A3" s="685" t="s">
        <v>219</v>
      </c>
      <c r="B3" s="629"/>
      <c r="C3" s="629"/>
      <c r="D3" s="629"/>
      <c r="E3" s="629"/>
      <c r="F3" s="629"/>
      <c r="G3" s="629"/>
      <c r="H3" s="629"/>
      <c r="I3" s="310"/>
    </row>
    <row r="4" spans="1:10" ht="15" customHeight="1">
      <c r="G4" s="305"/>
    </row>
    <row r="5" spans="1:10" s="304" customFormat="1" ht="20.100000000000001" customHeight="1">
      <c r="A5" s="13" t="s">
        <v>86</v>
      </c>
      <c r="C5" s="312" t="s">
        <v>108</v>
      </c>
      <c r="D5" s="360" t="e">
        <f>#REF!</f>
        <v>#REF!</v>
      </c>
      <c r="G5" s="316"/>
    </row>
    <row r="6" spans="1:10" ht="15" customHeight="1"/>
    <row r="7" spans="1:10" s="345" customFormat="1" ht="20.100000000000001" customHeight="1">
      <c r="A7" s="362" t="s">
        <v>91</v>
      </c>
      <c r="B7" s="377" t="s">
        <v>89</v>
      </c>
      <c r="C7" s="352" t="s">
        <v>2</v>
      </c>
      <c r="D7" s="352" t="s">
        <v>90</v>
      </c>
      <c r="E7" s="352"/>
      <c r="F7" s="352"/>
      <c r="G7" s="352"/>
      <c r="H7" s="352"/>
      <c r="I7" s="352"/>
    </row>
    <row r="8" spans="1:10" s="345" customFormat="1" ht="33" customHeight="1">
      <c r="A8" s="363"/>
      <c r="B8" s="639"/>
      <c r="C8" s="352" t="s">
        <v>110</v>
      </c>
      <c r="D8" s="366" t="s">
        <v>220</v>
      </c>
      <c r="E8" s="366" t="s">
        <v>11</v>
      </c>
      <c r="F8" s="366" t="s">
        <v>54</v>
      </c>
      <c r="G8" s="366" t="s">
        <v>221</v>
      </c>
      <c r="H8" s="366" t="s">
        <v>222</v>
      </c>
      <c r="I8" s="366" t="s">
        <v>112</v>
      </c>
    </row>
    <row r="9" spans="1:10" s="345" customFormat="1" ht="24.75" customHeight="1">
      <c r="A9" s="364"/>
      <c r="B9" s="365"/>
      <c r="C9" s="352" t="s">
        <v>14</v>
      </c>
      <c r="D9" s="352" t="s">
        <v>113</v>
      </c>
      <c r="E9" s="352" t="s">
        <v>114</v>
      </c>
      <c r="F9" s="352" t="s">
        <v>204</v>
      </c>
      <c r="G9" s="352" t="s">
        <v>133</v>
      </c>
      <c r="H9" s="352" t="s">
        <v>118</v>
      </c>
      <c r="I9" s="352" t="s">
        <v>223</v>
      </c>
    </row>
    <row r="10" spans="1:10" s="345" customFormat="1" ht="24.75" customHeight="1">
      <c r="A10" s="656" t="s">
        <v>224</v>
      </c>
      <c r="B10" s="376">
        <v>78</v>
      </c>
      <c r="C10" s="23">
        <v>44706</v>
      </c>
      <c r="D10" s="1005" t="s">
        <v>478</v>
      </c>
      <c r="E10" s="1006"/>
      <c r="F10" s="1006"/>
      <c r="G10" s="1006"/>
      <c r="H10" s="1006"/>
      <c r="I10" s="1007"/>
    </row>
    <row r="11" spans="1:10" s="345" customFormat="1" ht="24.75" customHeight="1">
      <c r="A11" s="656" t="s">
        <v>224</v>
      </c>
      <c r="B11" s="376">
        <v>78</v>
      </c>
      <c r="C11" s="23">
        <f>C10+7</f>
        <v>44713</v>
      </c>
      <c r="D11" s="934">
        <f t="shared" ref="D11" si="0">C11+3</f>
        <v>44716</v>
      </c>
      <c r="E11" s="934">
        <f t="shared" ref="E11" si="1">C11+4</f>
        <v>44717</v>
      </c>
      <c r="F11" s="934">
        <f t="shared" ref="F11" si="2">C11+7</f>
        <v>44720</v>
      </c>
      <c r="G11" s="23">
        <f t="shared" ref="G11" si="3">C11+10</f>
        <v>44723</v>
      </c>
      <c r="H11" s="23">
        <f t="shared" ref="H11" si="4">C11+11</f>
        <v>44724</v>
      </c>
      <c r="I11" s="23">
        <f t="shared" ref="I11" si="5">C11+12</f>
        <v>44725</v>
      </c>
    </row>
    <row r="12" spans="1:10" s="345" customFormat="1" ht="24.75" customHeight="1">
      <c r="A12" s="656" t="s">
        <v>509</v>
      </c>
      <c r="B12" s="376" t="s">
        <v>510</v>
      </c>
      <c r="C12" s="23">
        <f>C11+7</f>
        <v>44720</v>
      </c>
      <c r="D12" s="934">
        <f t="shared" ref="D12:D15" si="6">C12+3</f>
        <v>44723</v>
      </c>
      <c r="E12" s="934">
        <f t="shared" ref="E12:E15" si="7">C12+4</f>
        <v>44724</v>
      </c>
      <c r="F12" s="934">
        <f t="shared" ref="F12:F15" si="8">C12+7</f>
        <v>44727</v>
      </c>
      <c r="G12" s="23">
        <f t="shared" ref="G12:G15" si="9">C12+10</f>
        <v>44730</v>
      </c>
      <c r="H12" s="23">
        <f t="shared" ref="H12:H15" si="10">C12+11</f>
        <v>44731</v>
      </c>
      <c r="I12" s="23">
        <f t="shared" ref="I12:I15" si="11">C12+12</f>
        <v>44732</v>
      </c>
    </row>
    <row r="13" spans="1:10" s="345" customFormat="1" ht="24.75" customHeight="1">
      <c r="A13" s="656" t="s">
        <v>511</v>
      </c>
      <c r="B13" s="376" t="s">
        <v>512</v>
      </c>
      <c r="C13" s="23">
        <f>C12+7</f>
        <v>44727</v>
      </c>
      <c r="D13" s="934">
        <f t="shared" si="6"/>
        <v>44730</v>
      </c>
      <c r="E13" s="934">
        <f t="shared" si="7"/>
        <v>44731</v>
      </c>
      <c r="F13" s="934">
        <f t="shared" si="8"/>
        <v>44734</v>
      </c>
      <c r="G13" s="23">
        <f t="shared" si="9"/>
        <v>44737</v>
      </c>
      <c r="H13" s="23">
        <f t="shared" si="10"/>
        <v>44738</v>
      </c>
      <c r="I13" s="23">
        <f t="shared" si="11"/>
        <v>44739</v>
      </c>
    </row>
    <row r="14" spans="1:10" s="345" customFormat="1" ht="24.75" customHeight="1">
      <c r="A14" s="656" t="s">
        <v>224</v>
      </c>
      <c r="B14" s="376" t="s">
        <v>513</v>
      </c>
      <c r="C14" s="23">
        <f>C13+7</f>
        <v>44734</v>
      </c>
      <c r="D14" s="934">
        <f t="shared" si="6"/>
        <v>44737</v>
      </c>
      <c r="E14" s="934">
        <f t="shared" si="7"/>
        <v>44738</v>
      </c>
      <c r="F14" s="934">
        <f t="shared" si="8"/>
        <v>44741</v>
      </c>
      <c r="G14" s="23">
        <f t="shared" si="9"/>
        <v>44744</v>
      </c>
      <c r="H14" s="23">
        <f t="shared" si="10"/>
        <v>44745</v>
      </c>
      <c r="I14" s="23">
        <f t="shared" si="11"/>
        <v>44746</v>
      </c>
    </row>
    <row r="15" spans="1:10" s="345" customFormat="1" ht="24.75" customHeight="1">
      <c r="A15" s="656" t="s">
        <v>509</v>
      </c>
      <c r="B15" s="376" t="s">
        <v>514</v>
      </c>
      <c r="C15" s="23">
        <f t="shared" ref="C15" si="12">C14+7</f>
        <v>44741</v>
      </c>
      <c r="D15" s="934">
        <f t="shared" si="6"/>
        <v>44744</v>
      </c>
      <c r="E15" s="934">
        <f t="shared" si="7"/>
        <v>44745</v>
      </c>
      <c r="F15" s="934">
        <f t="shared" si="8"/>
        <v>44748</v>
      </c>
      <c r="G15" s="23">
        <f t="shared" si="9"/>
        <v>44751</v>
      </c>
      <c r="H15" s="23">
        <f t="shared" si="10"/>
        <v>44752</v>
      </c>
      <c r="I15" s="23">
        <f t="shared" si="11"/>
        <v>44753</v>
      </c>
    </row>
    <row r="16" spans="1:10" ht="15" customHeight="1">
      <c r="A16" s="358" t="s">
        <v>225</v>
      </c>
    </row>
    <row r="17" spans="1:7" s="169" customFormat="1" ht="20.100000000000001" customHeight="1">
      <c r="A17" s="396" t="s">
        <v>103</v>
      </c>
      <c r="C17" s="305"/>
      <c r="D17" s="217"/>
      <c r="E17" s="217"/>
      <c r="F17" s="217"/>
      <c r="G17" s="199"/>
    </row>
    <row r="18" spans="1:7" s="169" customFormat="1" ht="15" customHeight="1">
      <c r="A18" s="201" t="s">
        <v>100</v>
      </c>
      <c r="C18" s="199"/>
      <c r="F18" s="199"/>
      <c r="G18" s="199"/>
    </row>
    <row r="19" spans="1:7" s="169" customFormat="1" ht="15" customHeight="1">
      <c r="A19" s="670" t="s">
        <v>101</v>
      </c>
      <c r="B19" s="670" t="s">
        <v>226</v>
      </c>
      <c r="C19" s="199"/>
      <c r="F19" s="199"/>
      <c r="G19" s="199"/>
    </row>
    <row r="20" spans="1:7" ht="15" customHeight="1"/>
    <row r="21" spans="1:7" s="169" customFormat="1" ht="15" customHeight="1">
      <c r="A21" s="221" t="s">
        <v>81</v>
      </c>
      <c r="B21" s="340"/>
      <c r="C21" s="341"/>
      <c r="D21" s="339"/>
      <c r="E21" s="343"/>
      <c r="G21" s="199"/>
    </row>
    <row r="22" spans="1:7" s="169" customFormat="1" ht="15" customHeight="1">
      <c r="A22" s="149" t="s">
        <v>0</v>
      </c>
      <c r="B22" s="342"/>
      <c r="C22" s="343"/>
      <c r="D22" s="370"/>
      <c r="E22" s="343"/>
      <c r="G22" s="199"/>
    </row>
    <row r="23" spans="1:7" s="169" customFormat="1" ht="15" customHeight="1">
      <c r="A23" s="257" t="s">
        <v>104</v>
      </c>
      <c r="B23" s="159"/>
      <c r="C23" s="343"/>
      <c r="D23" s="370"/>
      <c r="E23" s="343"/>
      <c r="F23" s="199"/>
      <c r="G23" s="199"/>
    </row>
    <row r="24" spans="1:7" s="169" customFormat="1" ht="15" customHeight="1">
      <c r="A24" s="257" t="s">
        <v>83</v>
      </c>
      <c r="B24" s="159"/>
      <c r="C24" s="343"/>
      <c r="D24" s="370"/>
      <c r="E24" s="370"/>
      <c r="F24" s="199"/>
      <c r="G24" s="199"/>
    </row>
    <row r="25" spans="1:7" s="169" customFormat="1" ht="15" customHeight="1">
      <c r="A25" s="257" t="s">
        <v>84</v>
      </c>
      <c r="C25" s="199"/>
      <c r="F25" s="199"/>
      <c r="G25" s="199"/>
    </row>
    <row r="26" spans="1:7" s="169" customFormat="1" ht="15" customHeight="1">
      <c r="A26" s="257" t="s">
        <v>105</v>
      </c>
      <c r="C26" s="199"/>
      <c r="F26" s="199"/>
      <c r="G26" s="199"/>
    </row>
  </sheetData>
  <customSheetViews>
    <customSheetView guid="{035FD7B7-E407-47C6-82D2-F16A7036DEE3}" topLeftCell="A7">
      <selection activeCell="E19" sqref="E19"/>
      <pageMargins left="0" right="0" top="0" bottom="0" header="0" footer="0"/>
      <pageSetup orientation="portrait"/>
    </customSheetView>
    <customSheetView guid="{D73C7D54-4891-4237-9750-225D2462AB34}" topLeftCell="A4">
      <selection activeCell="A7" sqref="A7:I11"/>
      <pageMargins left="0" right="0" top="0" bottom="0" header="0" footer="0"/>
      <pageSetup orientation="portrait"/>
    </customSheetView>
    <customSheetView guid="{77C6715E-78A8-45AF-BBE5-55C648F3FD39}">
      <selection activeCell="F15" sqref="F15"/>
      <pageMargins left="0" right="0" top="0" bottom="0" header="0" footer="0"/>
      <pageSetup orientation="portrait" r:id="rId1"/>
    </customSheetView>
    <customSheetView guid="{C6EA2456-9077-41F6-8AD1-2B98609E6968}" topLeftCell="A4">
      <selection activeCell="E23" sqref="E23"/>
      <pageMargins left="0" right="0" top="0" bottom="0" header="0" footer="0"/>
      <pageSetup orientation="portrait"/>
    </customSheetView>
    <customSheetView guid="{36EED012-CDEF-4DC1-8A77-CC61E5DDA9AF}">
      <selection activeCell="A3" sqref="A3"/>
      <pageMargins left="0" right="0" top="0" bottom="0" header="0" footer="0"/>
      <pageSetup orientation="portrait"/>
    </customSheetView>
    <customSheetView guid="{6D779134-8889-443F-9ACA-8D735092180D}" scale="85">
      <selection activeCell="I20" sqref="I20"/>
      <pageMargins left="0" right="0" top="0" bottom="0" header="0" footer="0"/>
      <pageSetup orientation="portrait"/>
    </customSheetView>
    <customSheetView guid="{DB8C7FDF-A076-429E-9C69-19F5346810D2}" showGridLines="0">
      <selection activeCell="C13" sqref="C13:E13"/>
      <pageMargins left="0" right="0" top="0" bottom="0" header="0" footer="0"/>
      <pageSetup orientation="portrait"/>
    </customSheetView>
    <customSheetView guid="{4BAB3EE4-9C54-4B90-B433-C200B8083694}">
      <selection activeCell="E11" sqref="E11"/>
      <pageMargins left="0" right="0" top="0" bottom="0" header="0" footer="0"/>
      <pageSetup orientation="portrait"/>
    </customSheetView>
    <customSheetView guid="{A0571078-F8D9-4419-99DA-CC05A0A8884F}" topLeftCell="A4">
      <selection activeCell="E14" sqref="E14"/>
      <pageMargins left="0" right="0" top="0" bottom="0" header="0" footer="0"/>
      <pageSetup orientation="portrait"/>
    </customSheetView>
    <customSheetView guid="{23D6460C-E645-4432-B260-E5EED77E92F3}">
      <pageMargins left="0" right="0" top="0" bottom="0" header="0" footer="0"/>
      <pageSetup orientation="portrait"/>
    </customSheetView>
    <customSheetView guid="{CEA7FD87-719A-426A-B06E-9D4E99783EED}" topLeftCell="A7">
      <selection activeCell="A18" sqref="A18"/>
      <pageMargins left="0" right="0" top="0" bottom="0" header="0" footer="0"/>
      <pageSetup orientation="portrait"/>
    </customSheetView>
    <customSheetView guid="{88931C49-9137-4FED-AEBA-55DC84EE773E}" topLeftCell="A7">
      <selection activeCell="A18" sqref="A18"/>
      <pageMargins left="0" right="0" top="0" bottom="0" header="0" footer="0"/>
      <pageSetup orientation="portrait"/>
    </customSheetView>
    <customSheetView guid="{D7835D66-B13D-4A90-85BF-DC3ACE120431}" showGridLines="0">
      <selection activeCell="F21" sqref="F21"/>
      <pageMargins left="0" right="0" top="0" bottom="0" header="0" footer="0"/>
      <pageSetup orientation="portrait"/>
    </customSheetView>
    <customSheetView guid="{93A7AE30-CF2C-4CF1-930B-9425B5F5817D}">
      <selection activeCell="A12" sqref="A12"/>
      <pageMargins left="0" right="0" top="0" bottom="0" header="0" footer="0"/>
      <pageSetup orientation="portrait"/>
    </customSheetView>
    <customSheetView guid="{C00304E5-BAC8-4C34-B3D2-AD7EACE0CB92}" showGridLines="0">
      <selection activeCell="I21" sqref="I21"/>
      <pageMargins left="0" right="0" top="0" bottom="0" header="0" footer="0"/>
      <pageSetup orientation="portrait"/>
    </customSheetView>
    <customSheetView guid="{B9C309E4-7299-4CD5-AAAB-CF9542D1540F}">
      <selection activeCell="G12" sqref="G12"/>
      <pageMargins left="0" right="0" top="0" bottom="0" header="0" footer="0"/>
      <pageSetup orientation="portrait"/>
    </customSheetView>
    <customSheetView guid="{3E9A2BAE-164D-47A0-8104-C7D4E0A4EAEF}">
      <selection activeCell="F21" sqref="F21"/>
      <pageMargins left="0" right="0" top="0" bottom="0" header="0" footer="0"/>
      <pageSetup orientation="portrait"/>
    </customSheetView>
    <customSheetView guid="{3DA74F3E-F145-470D-BDA0-4288A858AFDF}" topLeftCell="A7">
      <selection activeCell="C19" sqref="C19"/>
      <pageMargins left="0" right="0" top="0" bottom="0" header="0" footer="0"/>
      <pageSetup orientation="portrait"/>
    </customSheetView>
    <customSheetView guid="{8E2DF192-20FD-40DB-8385-493ED9B1C2BF}">
      <selection activeCell="F21" sqref="F21"/>
      <pageMargins left="0" right="0" top="0" bottom="0" header="0" footer="0"/>
      <pageSetup orientation="portrait"/>
    </customSheetView>
  </customSheetViews>
  <mergeCells count="1">
    <mergeCell ref="D10:I10"/>
  </mergeCells>
  <hyperlinks>
    <hyperlink ref="A5" location="MENU!A1" display="BACK TO MENU" xr:uid="{00000000-0004-0000-0800-000000000000}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MENU</vt:lpstr>
      <vt:lpstr>CIT</vt:lpstr>
      <vt:lpstr>CV1</vt:lpstr>
      <vt:lpstr>Sheet3</vt:lpstr>
      <vt:lpstr>CV2</vt:lpstr>
      <vt:lpstr>CV3</vt:lpstr>
      <vt:lpstr>CV5</vt:lpstr>
      <vt:lpstr>CVX1-QVS</vt:lpstr>
      <vt:lpstr>CHL</vt:lpstr>
      <vt:lpstr>CKI</vt:lpstr>
      <vt:lpstr>KTX1</vt:lpstr>
      <vt:lpstr>KTX6</vt:lpstr>
      <vt:lpstr>THX</vt:lpstr>
      <vt:lpstr>Port Klang West</vt:lpstr>
      <vt:lpstr>Jakarta (Direct)</vt:lpstr>
      <vt:lpstr>YANGON (AWPT)</vt:lpstr>
      <vt:lpstr>Sheet2</vt:lpstr>
      <vt:lpstr>Yangon (MIP &amp; MITT)</vt:lpstr>
      <vt:lpstr>INDONESIA via PKL, SGP</vt:lpstr>
      <vt:lpstr>PHILIPPINES</vt:lpstr>
      <vt:lpstr>MALAYSIA via PKG, SGP</vt:lpstr>
      <vt:lpstr>Sheet1</vt:lpstr>
      <vt:lpstr>Chittagong via PKG, SGP</vt:lpstr>
      <vt:lpstr>India via  PKG, SGP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Coscon</dc:creator>
  <cp:keywords/>
  <dc:description/>
  <cp:lastModifiedBy>Vu Bich Ngoc (VN)</cp:lastModifiedBy>
  <cp:revision/>
  <dcterms:created xsi:type="dcterms:W3CDTF">1999-08-17T08:14:00Z</dcterms:created>
  <dcterms:modified xsi:type="dcterms:W3CDTF">2022-05-24T10:07:40Z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